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2" tabRatio="935" firstSheet="8" activeTab="8"/>
  </bookViews>
  <sheets>
    <sheet name="Cover Page" sheetId="1" r:id="rId1"/>
    <sheet name="DOC FLOW" sheetId="2" r:id="rId2"/>
    <sheet name="Input Tax FC" sheetId="3" r:id="rId3"/>
    <sheet name="Sample Tax Invoice" sheetId="4" r:id="rId4"/>
    <sheet name="Sample Tax Receipt" sheetId="5" r:id="rId5"/>
    <sheet name="Blank Output Tax Wksht" sheetId="6" r:id="rId6"/>
    <sheet name="SAMPLE Output Tax - WS" sheetId="7" r:id="rId7"/>
    <sheet name="Blank Input Tax Wksht" sheetId="8" r:id="rId8"/>
    <sheet name="SAMPLE Input Tax -WS" sheetId="9" r:id="rId9"/>
    <sheet name="Blank Import- Deferred VAT WS" sheetId="10" r:id="rId10"/>
    <sheet name="SAMPLE Import- Deferred VAT WS" sheetId="11" r:id="rId11"/>
    <sheet name="Blank Debit-Credit Notes" sheetId="12" r:id="rId12"/>
    <sheet name="SAMPLE Debit-Credit Notes" sheetId="13" r:id="rId13"/>
    <sheet name="VAT ACCOUNT" sheetId="14" r:id="rId14"/>
    <sheet name="VAT Return Form" sheetId="15" r:id="rId15"/>
    <sheet name="WP" sheetId="16" r:id="rId16"/>
    <sheet name="VAT Return" sheetId="17" state="hidden" r:id="rId17"/>
    <sheet name="Sheet2" sheetId="18" state="hidden" r:id="rId18"/>
    <sheet name="BHSR" sheetId="19" state="hidden" r:id="rId19"/>
  </sheets>
  <definedNames>
    <definedName name="_xlnm.Print_Area" localSheetId="18">'BHSR'!$A$1:$F$43</definedName>
    <definedName name="_xlnm.Print_Area" localSheetId="11">'Blank Debit-Credit Notes'!$A$2:$H$35</definedName>
    <definedName name="_xlnm.Print_Area" localSheetId="9">'Blank Import- Deferred VAT WS'!$B$2:$H$38</definedName>
    <definedName name="_xlnm.Print_Area" localSheetId="5">'Blank Output Tax Wksht'!$B$2:$I$25</definedName>
    <definedName name="_xlnm.Print_Area" localSheetId="0">'Cover Page'!$C$4:$M$21</definedName>
    <definedName name="_xlnm.Print_Area" localSheetId="2">'Input Tax FC'!$B$4:$O$39</definedName>
    <definedName name="_xlnm.Print_Area" localSheetId="12">'SAMPLE Debit-Credit Notes'!$A$2:$H$35</definedName>
    <definedName name="_xlnm.Print_Area" localSheetId="10">'SAMPLE Import- Deferred VAT WS'!$B$2:$H$38</definedName>
    <definedName name="_xlnm.Print_Area" localSheetId="8">'SAMPLE Input Tax -WS'!$B$2:$J$25</definedName>
    <definedName name="_xlnm.Print_Area" localSheetId="6">'SAMPLE Output Tax - WS'!$B$1:$H$39</definedName>
    <definedName name="_xlnm.Print_Area" localSheetId="3">'Sample Tax Invoice'!$D$3:$M$41</definedName>
    <definedName name="_xlnm.Print_Area" localSheetId="4">'Sample Tax Receipt'!$D$3:$D$41</definedName>
    <definedName name="_xlnm.Print_Area" localSheetId="17">'Sheet2'!$A$1:$F$19</definedName>
    <definedName name="_xlnm.Print_Area" localSheetId="13">'VAT ACCOUNT'!$C$3:$G$20</definedName>
    <definedName name="_xlnm.Print_Area" localSheetId="16">'VAT Return'!$A$2:$F$35</definedName>
    <definedName name="_xlnm.Print_Area" localSheetId="14">'VAT Return Form'!$A$1:$G$99</definedName>
    <definedName name="_xlnm.Print_Area" localSheetId="15">'WP'!$A$1:$N$43</definedName>
  </definedNames>
  <calcPr fullCalcOnLoad="1"/>
</workbook>
</file>

<file path=xl/comments15.xml><?xml version="1.0" encoding="utf-8"?>
<comments xmlns="http://schemas.openxmlformats.org/spreadsheetml/2006/main">
  <authors>
    <author>Patrick</author>
  </authors>
  <commentList>
    <comment ref="C11" authorId="0">
      <text>
        <r>
          <rPr>
            <b/>
            <sz val="9"/>
            <rFont val="Tahoma"/>
            <family val="2"/>
          </rPr>
          <t>Patrick:</t>
        </r>
        <r>
          <rPr>
            <sz val="9"/>
            <rFont val="Tahoma"/>
            <family val="2"/>
          </rPr>
          <t xml:space="preserve">
Frequency</t>
        </r>
      </text>
    </comment>
  </commentList>
</comments>
</file>

<file path=xl/sharedStrings.xml><?xml version="1.0" encoding="utf-8"?>
<sst xmlns="http://schemas.openxmlformats.org/spreadsheetml/2006/main" count="593" uniqueCount="377">
  <si>
    <t>OUTPUT</t>
  </si>
  <si>
    <t xml:space="preserve">INPUT </t>
  </si>
  <si>
    <t>OUTPUT TAX WORKSHEET</t>
  </si>
  <si>
    <t>DATE</t>
  </si>
  <si>
    <t>INVOICE #</t>
  </si>
  <si>
    <t>STANDARD RATED</t>
  </si>
  <si>
    <t>ZERO-RATED</t>
  </si>
  <si>
    <t>EXEMPT</t>
  </si>
  <si>
    <t>TOTAL</t>
  </si>
  <si>
    <t>TAXABLE PERIOD………………………………………..</t>
  </si>
  <si>
    <t>Prepared by:</t>
  </si>
  <si>
    <t>Approved by:</t>
  </si>
  <si>
    <t>INPUT TAX WORKSHEET</t>
  </si>
  <si>
    <t>TAXABLE VALUE</t>
  </si>
  <si>
    <t>TAXABLE PERIOD………………………………</t>
  </si>
  <si>
    <t>FLOW CHART</t>
  </si>
  <si>
    <t xml:space="preserve">FLOW CHART </t>
  </si>
  <si>
    <t>SAMPLE INPUT TAX WORK SHEET</t>
  </si>
  <si>
    <t>SUPPLIER'S TIN #</t>
  </si>
  <si>
    <t>INVOICE/Entry DATE</t>
  </si>
  <si>
    <t>Other rate</t>
  </si>
  <si>
    <t>280 - 304</t>
  </si>
  <si>
    <t>151 - 279</t>
  </si>
  <si>
    <t>001 - 150</t>
  </si>
  <si>
    <t>305 - 356</t>
  </si>
  <si>
    <t>357 - 398</t>
  </si>
  <si>
    <t>399 - 432</t>
  </si>
  <si>
    <t>433 - 478</t>
  </si>
  <si>
    <t>479 - 498</t>
  </si>
  <si>
    <t>499 - 523</t>
  </si>
  <si>
    <t>524 - 540</t>
  </si>
  <si>
    <t>541 - 573</t>
  </si>
  <si>
    <t>574 - 597</t>
  </si>
  <si>
    <t>598 - 611</t>
  </si>
  <si>
    <t>612 - 645</t>
  </si>
  <si>
    <t>646 - 683</t>
  </si>
  <si>
    <t>684 - 699</t>
  </si>
  <si>
    <t>700 - 734</t>
  </si>
  <si>
    <t>735 - 786</t>
  </si>
  <si>
    <t>787 - 803</t>
  </si>
  <si>
    <t>804 - 823</t>
  </si>
  <si>
    <t>824 - 841</t>
  </si>
  <si>
    <t>842 - 869</t>
  </si>
  <si>
    <t>870 - 892</t>
  </si>
  <si>
    <t>893 - 909</t>
  </si>
  <si>
    <t>910 - 934</t>
  </si>
  <si>
    <t>935 - 970</t>
  </si>
  <si>
    <t>Date</t>
  </si>
  <si>
    <t>C/note #</t>
  </si>
  <si>
    <t>Invoice #</t>
  </si>
  <si>
    <t>Standard</t>
  </si>
  <si>
    <t>Zero</t>
  </si>
  <si>
    <t>exempt</t>
  </si>
  <si>
    <t>001</t>
  </si>
  <si>
    <t>Total</t>
  </si>
  <si>
    <t>002</t>
  </si>
  <si>
    <t>003</t>
  </si>
  <si>
    <t>004</t>
  </si>
  <si>
    <t>Credit Note Issued by IRD Ltd</t>
  </si>
  <si>
    <t>Debit Note Issued By IRD Ltd</t>
  </si>
  <si>
    <t>D/note #</t>
  </si>
  <si>
    <t>INVOICE DATE</t>
  </si>
  <si>
    <t>SUPPLIER'S NAME</t>
  </si>
  <si>
    <t>Remarks</t>
  </si>
  <si>
    <t>1234</t>
  </si>
  <si>
    <t>W233</t>
  </si>
  <si>
    <t>FT-2753</t>
  </si>
  <si>
    <t>765</t>
  </si>
  <si>
    <t>G321</t>
  </si>
  <si>
    <t>D32</t>
  </si>
  <si>
    <t>665</t>
  </si>
  <si>
    <t>998</t>
  </si>
  <si>
    <t>H231</t>
  </si>
  <si>
    <t>AC-32</t>
  </si>
  <si>
    <t>76</t>
  </si>
  <si>
    <t>711</t>
  </si>
  <si>
    <t>C23</t>
  </si>
  <si>
    <t>123</t>
  </si>
  <si>
    <t>Entry date</t>
  </si>
  <si>
    <t>Entry #</t>
  </si>
  <si>
    <t>goods</t>
  </si>
  <si>
    <t>fixtures</t>
  </si>
  <si>
    <t>packaging</t>
  </si>
  <si>
    <t>stationery</t>
  </si>
  <si>
    <t>telephone</t>
  </si>
  <si>
    <t>tyres for motor cars</t>
  </si>
  <si>
    <t>accounting fee</t>
  </si>
  <si>
    <t>advertising</t>
  </si>
  <si>
    <t>item purchase for director</t>
  </si>
  <si>
    <t>CB-333</t>
  </si>
  <si>
    <t xml:space="preserve">Custom broker fee </t>
  </si>
  <si>
    <t>E-122</t>
  </si>
  <si>
    <t>electricity</t>
  </si>
  <si>
    <t>IMPORT INPUT TAX - WORKSHEET</t>
  </si>
  <si>
    <t>DOMESTIC INPUT TAX WORKSHEET</t>
  </si>
  <si>
    <t>Credit Note recd by IRD Ltd</t>
  </si>
  <si>
    <t>23</t>
  </si>
  <si>
    <t>33</t>
  </si>
  <si>
    <t>12</t>
  </si>
  <si>
    <t>Should include name &amp; TIN of supplier / recipient as the case may be</t>
  </si>
  <si>
    <t xml:space="preserve">Input Tax </t>
  </si>
  <si>
    <t>$</t>
  </si>
  <si>
    <t>Output Tax</t>
  </si>
  <si>
    <t>Domestic purchases</t>
  </si>
  <si>
    <t>Supply of goods/services</t>
  </si>
  <si>
    <t>imports</t>
  </si>
  <si>
    <t>Debit note issued</t>
  </si>
  <si>
    <t>Debit note recd</t>
  </si>
  <si>
    <t>Credit note recd</t>
  </si>
  <si>
    <t>Credit note issued</t>
  </si>
  <si>
    <t>Bad debt recovery</t>
  </si>
  <si>
    <t>Bad debt</t>
  </si>
  <si>
    <t>Goods taken for non-business use</t>
  </si>
  <si>
    <t>adjustments</t>
  </si>
  <si>
    <t>Total Input tax allowable</t>
  </si>
  <si>
    <t>Total output tax</t>
  </si>
  <si>
    <t>Less Input tax</t>
  </si>
  <si>
    <t>Tax payable/creditable</t>
  </si>
  <si>
    <t>To compute allowable input tax</t>
  </si>
  <si>
    <t>A</t>
  </si>
  <si>
    <t>M</t>
  </si>
  <si>
    <t>D</t>
  </si>
  <si>
    <t>CODE</t>
  </si>
  <si>
    <t>Allowable</t>
  </si>
  <si>
    <t>Mixed activity</t>
  </si>
  <si>
    <t>To apportion input tax on in respect of mix activity</t>
  </si>
  <si>
    <t>whereby A * B/C</t>
  </si>
  <si>
    <t>input tax on mixed activity</t>
  </si>
  <si>
    <t>B</t>
  </si>
  <si>
    <t>taxable supplies (including zero-rated)</t>
  </si>
  <si>
    <t>C</t>
  </si>
  <si>
    <t>total supplies</t>
  </si>
  <si>
    <t>allowable amount</t>
  </si>
  <si>
    <t>amount not allowable</t>
  </si>
  <si>
    <t>Input tax as per Mixed/partial Activity</t>
  </si>
  <si>
    <t>Credit note received</t>
  </si>
  <si>
    <t>Box #</t>
  </si>
  <si>
    <t>Value</t>
  </si>
  <si>
    <t>Output tax</t>
  </si>
  <si>
    <t>Tax inclusive</t>
  </si>
  <si>
    <t>not allowable</t>
  </si>
  <si>
    <t>ACCOUNTING FOR VAT</t>
  </si>
  <si>
    <t>summary of daily sales - for the purpose of preparing work sheet &amp; vat returns</t>
  </si>
  <si>
    <t>Code:</t>
  </si>
  <si>
    <t>A = input tax allowable</t>
  </si>
  <si>
    <t>D = tax not allowable</t>
  </si>
  <si>
    <t>M = for apportionment - mixed activity</t>
  </si>
  <si>
    <t>VAT ACCOUNT</t>
  </si>
  <si>
    <t>VAT WORKING PAPERS</t>
  </si>
  <si>
    <t>NB: please remember 90% rule relating for exempt &amp; taxable supplies as per</t>
  </si>
  <si>
    <t>VAT</t>
  </si>
  <si>
    <t>VAT RETURN</t>
  </si>
  <si>
    <t>WORKING PAPERS</t>
  </si>
  <si>
    <t xml:space="preserve">To be used as a guide - demonstrating the flow of VAT transactions from the source doucments to the </t>
  </si>
  <si>
    <t>VAT return</t>
  </si>
  <si>
    <t>Taxable Period - Sept. 1 - 30, 2010</t>
  </si>
  <si>
    <t>section 40 (3).</t>
  </si>
  <si>
    <t>Amount not allowable</t>
  </si>
  <si>
    <t>Supplies / Sales</t>
  </si>
  <si>
    <t>Standard -rate</t>
  </si>
  <si>
    <t>Zero-rate</t>
  </si>
  <si>
    <t>Exempt</t>
  </si>
  <si>
    <t>SUPPLIER'S Name</t>
  </si>
  <si>
    <t>Supplier's TIN</t>
  </si>
  <si>
    <t>Invoice / Entry #</t>
  </si>
  <si>
    <t>Standard rated supplies</t>
  </si>
  <si>
    <t>Zero-rated supplies</t>
  </si>
  <si>
    <t>Exempt supplies</t>
  </si>
  <si>
    <t>Total Supplies</t>
  </si>
  <si>
    <t>VAT on standard-rated supplies</t>
  </si>
  <si>
    <t>VAT on accommodation supplies</t>
  </si>
  <si>
    <t>VAT adjustments</t>
  </si>
  <si>
    <t>Total Output tax</t>
  </si>
  <si>
    <t>Value of imports and customs charges</t>
  </si>
  <si>
    <t>Value of local taxable purchases</t>
  </si>
  <si>
    <t>Total imports &amp; local purchases</t>
  </si>
  <si>
    <t>Vat paid on imports</t>
  </si>
  <si>
    <t>Vat paid on local purchases</t>
  </si>
  <si>
    <t>Total input tax</t>
  </si>
  <si>
    <t>Tax payable for this period</t>
  </si>
  <si>
    <t>Amount to enter in box 205 on VAT return</t>
  </si>
  <si>
    <t>NB-1: input tax on domestic purchases was entered before any adjustment</t>
  </si>
  <si>
    <t xml:space="preserve">The amount could have been entered on the return after adjusting for </t>
  </si>
  <si>
    <t>then the adjustment box would reflect  $999.36</t>
  </si>
  <si>
    <t>non-deductable amount. = (12,954.85 +3020..25) = $15,975.10</t>
  </si>
  <si>
    <t>Taxable value - tax exclusive</t>
  </si>
  <si>
    <t>Tax</t>
  </si>
  <si>
    <t xml:space="preserve">               Calculation of Output tax</t>
  </si>
  <si>
    <t xml:space="preserve">              Calcualtion of Input tax</t>
  </si>
  <si>
    <t xml:space="preserve">              Calculation of tax payable (or excess input tax)</t>
  </si>
  <si>
    <t>SAMPLE</t>
  </si>
  <si>
    <t>Goods &amp; Services (hotel)</t>
  </si>
  <si>
    <t>Value on hotel purchases</t>
  </si>
  <si>
    <t>VAT on Hotel purchases</t>
  </si>
  <si>
    <t>Credit approved by IRD</t>
  </si>
  <si>
    <t>Late filing - interest</t>
  </si>
  <si>
    <t xml:space="preserve">Late filing &amp; payment -Penalty </t>
  </si>
  <si>
    <t>Total due (17,18, 19)</t>
  </si>
  <si>
    <t>amount paid</t>
  </si>
  <si>
    <t>Excess input calculated by taxpayer</t>
  </si>
  <si>
    <t>The Bahamas</t>
  </si>
  <si>
    <t>VAT LTD</t>
  </si>
  <si>
    <t>TAXABLE PERIOD…Sept. 1 - 30 2015…………………………</t>
  </si>
  <si>
    <t>TAXABLE PERIOD…Sept 1 - 30, 2015……………………………………..</t>
  </si>
  <si>
    <t>TAXABLE PERIOD…Sept. 1 - 30 2015………………………</t>
  </si>
  <si>
    <t>Section B: Output Tax (Supplies/sale of goods and services)</t>
  </si>
  <si>
    <t>Zero-rated Supplies</t>
  </si>
  <si>
    <t>Exempt Supples</t>
  </si>
  <si>
    <t xml:space="preserve">Raxable supplies @ standard rate (7.5%) </t>
  </si>
  <si>
    <t>VAT ( L3 x 7.5 / 107.5)</t>
  </si>
  <si>
    <t>Reverse Charge VAT - imported services</t>
  </si>
  <si>
    <t>Adjustment for the period</t>
  </si>
  <si>
    <t>Taxable Supplies, excluding VAT (L1 + L3 -L4)</t>
  </si>
  <si>
    <t>Total Supplies (L2 + L7)</t>
  </si>
  <si>
    <t>Total Output Tax (L4 + L5 + L6)</t>
  </si>
  <si>
    <t>Section C: Input Tax (Imports &amp; Purchases)</t>
  </si>
  <si>
    <t>Domestic Purchases</t>
  </si>
  <si>
    <t>Value of Domestic Purchases of captial goods &amp; Sercives (TE)</t>
  </si>
  <si>
    <t>Value of Domestic Purchases of Consumer goods &amp; Sercives (TE)</t>
  </si>
  <si>
    <t>Imports</t>
  </si>
  <si>
    <t>Value of Imports of Consumer goods &amp; Sercives (TE)</t>
  </si>
  <si>
    <t>Value of Imports of captial goods &amp; Sercives (TE)</t>
  </si>
  <si>
    <t>VAT Paid on Imports</t>
  </si>
  <si>
    <t>Deferred VAT on Imported Goodspyable in Period</t>
  </si>
  <si>
    <t>Total Amount Claimable Input VAT</t>
  </si>
  <si>
    <t>Adjustment for the Period</t>
  </si>
  <si>
    <t>Total Input VAT  ( L16 + L17)</t>
  </si>
  <si>
    <t>Section D: VAT Liability or VAT Credit</t>
  </si>
  <si>
    <t>VAT payable or VAT Credit ( L9 - L18)</t>
  </si>
  <si>
    <t>Deferred VAT payable during period</t>
  </si>
  <si>
    <t>Total VAT Payble</t>
  </si>
  <si>
    <t>VAT Credit c/f from prior period (max up to L21)</t>
  </si>
  <si>
    <t>Net VAT Payable or VAT Credit (L21 - L22)</t>
  </si>
  <si>
    <t>Section E: Fines &amp; Interest</t>
  </si>
  <si>
    <t>Tochk authority</t>
  </si>
  <si>
    <t>No input tax for domestic VAT</t>
  </si>
  <si>
    <t>How VAT on imported services is accounted for</t>
  </si>
  <si>
    <t>Value Added Tax Return - Standard Return</t>
  </si>
  <si>
    <t>Total Supplies/Sales&amp; adjustment (TI) and Imported services</t>
  </si>
  <si>
    <t>Applicable Flate Rate</t>
  </si>
  <si>
    <t>VAT Payable ( L1 x L2)</t>
  </si>
  <si>
    <t>Deferred VAT payable during the Period</t>
  </si>
  <si>
    <t>Output VAT on Sale of Captial assets</t>
  </si>
  <si>
    <t>Input VAT on Purchase of Capital Assets</t>
  </si>
  <si>
    <t>Total VAT for the Period ( L3 + L4 + L5 - L6)</t>
  </si>
  <si>
    <t>VAT Credit c/f (max up to amount on L7)</t>
  </si>
  <si>
    <t>Net VAT remit/ credit ( L7 - L8)</t>
  </si>
  <si>
    <t>V.A.T. Return Form</t>
  </si>
  <si>
    <t>Section A - Taxpayer Information</t>
  </si>
  <si>
    <t>Taxpayer Name:</t>
  </si>
  <si>
    <t>Trade Name:</t>
  </si>
  <si>
    <t>TIN:</t>
  </si>
  <si>
    <t>Filing Frequency:</t>
  </si>
  <si>
    <t>Tax Period:</t>
  </si>
  <si>
    <t>From:</t>
  </si>
  <si>
    <t>To:</t>
  </si>
  <si>
    <t>Due Date:</t>
  </si>
  <si>
    <r>
      <rPr>
        <b/>
        <u val="single"/>
        <sz val="11"/>
        <color indexed="8"/>
        <rFont val="Calibri"/>
        <family val="2"/>
      </rPr>
      <t>Note</t>
    </r>
    <r>
      <rPr>
        <b/>
        <sz val="11"/>
        <color indexed="8"/>
        <rFont val="Calibri"/>
        <family val="2"/>
      </rPr>
      <t>: Enter all amounts in Bahamian Dollars (BSD)</t>
    </r>
  </si>
  <si>
    <t>Section B - OUTPUT TAX (supply/sale of goods and services)</t>
  </si>
  <si>
    <t>Are you a Financial Institution</t>
  </si>
  <si>
    <t>No</t>
  </si>
  <si>
    <t>Zero-Rated Supplies</t>
  </si>
  <si>
    <t>Exempt Supplies</t>
  </si>
  <si>
    <t>Bonded Supplies (fill in only if Grand Bahama Port Authority Licensee)</t>
  </si>
  <si>
    <t>Taxable Supplies at Standard Rate (7.5%)</t>
  </si>
  <si>
    <t>Value inclusive of VAT</t>
  </si>
  <si>
    <t>VAT (L4 X (7.5/107.5)</t>
  </si>
  <si>
    <t>Reverse Charge VAT on imported Services</t>
  </si>
  <si>
    <t>Supplies, excluding VAT</t>
  </si>
  <si>
    <t>Taxable &amp; Bonded Supplies (L1 + L3 + L4 - L5)</t>
  </si>
  <si>
    <t>Total Supplies, incl. Bonded Supplies  (L2+ L8)</t>
  </si>
  <si>
    <t>TOTAL OUTPUT TAX (L5 + L6 + L7)</t>
  </si>
  <si>
    <t>Section C - INPUT TAX (Imports and Purchases)</t>
  </si>
  <si>
    <t xml:space="preserve">Bonded inputs relating to imports and domestic purchases (fill in only if Grand Bahama Port Authority Licensee) </t>
  </si>
  <si>
    <t>Value of Imports of capital goods &amp; services (exclusive of VAT)</t>
  </si>
  <si>
    <t>Value of Imports of operating inputs and other non-capital supplies (exclusive of VAT)</t>
  </si>
  <si>
    <t>VAT paid on Imported Goods</t>
  </si>
  <si>
    <t>Deferred VAT on Imported Goods payable in period</t>
  </si>
  <si>
    <t>VAT payable on Imported Services (copy L6)</t>
  </si>
  <si>
    <t>Value of Domestic Purchases of capital goods &amp; services (exclusive of VAT)</t>
  </si>
  <si>
    <t>Value of Domestic Purchases of operating inputs and other non-capital supplies (exclusive of VAT)</t>
  </si>
  <si>
    <t>VAT paid on Domestic Goods &amp; Services, and deemed VAT if applicable</t>
  </si>
  <si>
    <t>Total VAT paid on Domestic Purchases &amp; Imports, and Deemed Input VAT (L14 + L15 + L16 + L19 )</t>
  </si>
  <si>
    <t>SubAmount from L20 that is non-claimable (attributable to exempt supplies/sales, non-claimable - section 50(1) the VAT Bill, or section 32 (1) of the VAT Regulations)</t>
  </si>
  <si>
    <t>SubAmount from L20 that is attributable to mixed supplies/sales (exempt, taxable and bonded) and is claimable in part (section 31 of the VAT Regulations)</t>
  </si>
  <si>
    <t>Input VAT from Mixed Supplies - Refer to apportionment worksheet</t>
  </si>
  <si>
    <t>SubAmount from L20 that is directly attributable to taxable supplies or bonded supplies only &amp; is fully claimable under the provisions of the VAT act</t>
  </si>
  <si>
    <t>TOTAL INPUT TAX ( L23 + L24 + L25)</t>
  </si>
  <si>
    <t>Section D - VAT Liability or VAT Credit</t>
  </si>
  <si>
    <t>VAT Payable or VAT Credit (L10 - L26. Can be negative)</t>
  </si>
  <si>
    <t>Total VAT payable (L27+ L28)</t>
  </si>
  <si>
    <t xml:space="preserve"> </t>
  </si>
  <si>
    <t>VAT credit carried over from prior taxable period (Max up to Amount on L29)</t>
  </si>
  <si>
    <t>Net VAT Payable or VAT Credit (L29 - L30)</t>
  </si>
  <si>
    <t>Section E - Fines and Interest</t>
  </si>
  <si>
    <r>
      <t xml:space="preserve">Note that if you are filing past the due date without prior authorization, a late-filing fine will be applied in addition to any amounts payable indicated above.
Additionally, any amount that remains owing past the due date will result in both a late-payment fine and interest being applied as well.
Following filing, you will receive a Notice of Assessment indicating the total amount of tax, fines and interest that were due, if applicable, as of the moment of processing your return. In order to avoid accruing further interest, taxpayers </t>
    </r>
    <r>
      <rPr>
        <b/>
        <sz val="11"/>
        <color indexed="8"/>
        <rFont val="Calibri"/>
        <family val="2"/>
      </rPr>
      <t>must</t>
    </r>
    <r>
      <rPr>
        <sz val="10"/>
        <rFont val="Arial"/>
        <family val="0"/>
      </rPr>
      <t xml:space="preserve"> settle any amounts owing without delay.</t>
    </r>
  </si>
  <si>
    <t>IMPORT Services- WORKSHEET</t>
  </si>
  <si>
    <t>Import services</t>
  </si>
  <si>
    <t>Deferred VATon IMPORTs - WORKSHEET</t>
  </si>
  <si>
    <t>total input tax not allowable</t>
  </si>
  <si>
    <t>Deferred VAT</t>
  </si>
  <si>
    <t>Total VAT Payable/creditable</t>
  </si>
  <si>
    <t>Imported services</t>
  </si>
  <si>
    <t>NAME: Tax Reform Unit</t>
  </si>
  <si>
    <t xml:space="preserve">                                                                                                   A/C #</t>
  </si>
  <si>
    <t>Sold By:</t>
  </si>
  <si>
    <t>Cash</t>
  </si>
  <si>
    <t>COD</t>
  </si>
  <si>
    <t>Charge</t>
  </si>
  <si>
    <t>On Acct</t>
  </si>
  <si>
    <t>MD SERTD</t>
  </si>
  <si>
    <t>Paid Out</t>
  </si>
  <si>
    <t>Quantity</t>
  </si>
  <si>
    <t>DESCRIPTION</t>
  </si>
  <si>
    <t>Price</t>
  </si>
  <si>
    <t>Amount</t>
  </si>
  <si>
    <t>cone cup</t>
  </si>
  <si>
    <t>Recd By:</t>
  </si>
  <si>
    <t>CUST. ORDER NO. 8826                                  DATE: Sept. 6, 2015</t>
  </si>
  <si>
    <t>TIN: 000012345    TAX INVOICE</t>
  </si>
  <si>
    <t>INV: 370</t>
  </si>
  <si>
    <t>VAT @ 7.50%</t>
  </si>
  <si>
    <t>Total Invoice</t>
  </si>
  <si>
    <t>Not allowable (D)</t>
  </si>
  <si>
    <t>Adjustment (M)</t>
  </si>
  <si>
    <t>Detailed Plan</t>
  </si>
  <si>
    <t>NB:</t>
  </si>
  <si>
    <r>
      <t xml:space="preserve">Excel formulas are included in all </t>
    </r>
    <r>
      <rPr>
        <b/>
        <sz val="16"/>
        <rFont val="Calibri"/>
        <family val="2"/>
      </rPr>
      <t>sample worksheets</t>
    </r>
    <r>
      <rPr>
        <sz val="16"/>
        <rFont val="Calibri"/>
        <family val="2"/>
      </rPr>
      <t xml:space="preserve"> that will populate fields within</t>
    </r>
  </si>
  <si>
    <r>
      <t>the</t>
    </r>
    <r>
      <rPr>
        <b/>
        <sz val="16"/>
        <rFont val="Calibri"/>
        <family val="2"/>
      </rPr>
      <t xml:space="preserve"> VAT Account</t>
    </r>
    <r>
      <rPr>
        <sz val="16"/>
        <rFont val="Calibri"/>
        <family val="2"/>
      </rPr>
      <t xml:space="preserve"> and </t>
    </r>
    <r>
      <rPr>
        <b/>
        <sz val="16"/>
        <rFont val="Calibri"/>
        <family val="2"/>
      </rPr>
      <t>VAT Return form</t>
    </r>
  </si>
  <si>
    <t>SAMPLE OUTPUT TAX WORK SHEET</t>
  </si>
  <si>
    <t>NOTES:</t>
  </si>
  <si>
    <t>A tax invoice must be issued for sales made to another registered taxpayer. All invoices should include:</t>
  </si>
  <si>
    <t>The registered taxpayers’ name, address and contact details</t>
  </si>
  <si>
    <t>The invoice number</t>
  </si>
  <si>
    <t>The TIN of the buyer and the seller</t>
  </si>
  <si>
    <t>The date</t>
  </si>
  <si>
    <t xml:space="preserve">Description of goods  </t>
  </si>
  <si>
    <t>The price exclusive of VAT</t>
  </si>
  <si>
    <t xml:space="preserve">and total VAT </t>
  </si>
  <si>
    <t>ADDRESS:</t>
  </si>
  <si>
    <t>CUSTOMER TIN #:</t>
  </si>
  <si>
    <t>Case 5 gallon bottle water</t>
  </si>
  <si>
    <t>TAX RECEIPT</t>
  </si>
  <si>
    <t>DANNYS</t>
  </si>
  <si>
    <t xml:space="preserve">A tax receipt must be issued for sales made to a non-registered person.  All tax receipts should include: </t>
  </si>
  <si>
    <t>DILLY TREE ROAD #23</t>
  </si>
  <si>
    <t>the registered taxpayers’ name, address and contact details</t>
  </si>
  <si>
    <t>(242) -999-9999</t>
  </si>
  <si>
    <t>the receipt number</t>
  </si>
  <si>
    <t>TIN 000004231</t>
  </si>
  <si>
    <t>the TIN</t>
  </si>
  <si>
    <t>the date</t>
  </si>
  <si>
    <t>10:32AM</t>
  </si>
  <si>
    <t xml:space="preserve">description of items </t>
  </si>
  <si>
    <t>RECEIPT # 897</t>
  </si>
  <si>
    <t>the price exclusive or inclusive of VAT</t>
  </si>
  <si>
    <t>CASHIER</t>
  </si>
  <si>
    <t xml:space="preserve">and the total VAT </t>
  </si>
  <si>
    <t>QTY</t>
  </si>
  <si>
    <t xml:space="preserve">DESCRIPTION </t>
  </si>
  <si>
    <t>PRICE</t>
  </si>
  <si>
    <t>WATER</t>
  </si>
  <si>
    <t>TF</t>
  </si>
  <si>
    <t>BANANAS</t>
  </si>
  <si>
    <t>CHEESE &amp; MAC</t>
  </si>
  <si>
    <t>GENERIC BLEACH</t>
  </si>
  <si>
    <t>EVP MILK</t>
  </si>
  <si>
    <t>PAMPERS</t>
  </si>
  <si>
    <t>SUBTOTAL</t>
  </si>
  <si>
    <t>VAT  7.5%</t>
  </si>
  <si>
    <t>CASH</t>
  </si>
  <si>
    <t>CHANGE</t>
  </si>
  <si>
    <t># OF ITEMS: 8</t>
  </si>
  <si>
    <t>To apportion input tax for mixed activity, use the apportionment formula A*B/C where A equals input tax on mixed activity, B equals taxable supplies including zero rated, and C equals total supplies.</t>
  </si>
  <si>
    <r>
      <t xml:space="preserve">Please remember the </t>
    </r>
    <r>
      <rPr>
        <i/>
        <sz val="11"/>
        <rFont val="Calibri"/>
        <family val="2"/>
      </rPr>
      <t>‘de minimis’</t>
    </r>
    <r>
      <rPr>
        <sz val="11"/>
        <rFont val="Calibri"/>
        <family val="2"/>
      </rPr>
      <t xml:space="preserve"> rule that relates to exempt and taxable supplies which allows a taxable person to claim the total input tax where the fraction ‘B/C’ is more than 90%. </t>
    </r>
  </si>
  <si>
    <t>If the fraction ‘B/C’ is less than 10% a taxable person may not claim the total input tax. Where the fraction falls between 10% and 90% then the taxable person may claim that particular amount of input tax.</t>
  </si>
  <si>
    <r>
      <t xml:space="preserve">For more information on the </t>
    </r>
    <r>
      <rPr>
        <i/>
        <sz val="11"/>
        <rFont val="Calibri"/>
        <family val="2"/>
      </rPr>
      <t>‘de minimis’</t>
    </r>
    <r>
      <rPr>
        <sz val="11"/>
        <rFont val="Calibri"/>
        <family val="2"/>
      </rPr>
      <t xml:space="preserve"> rule please refer to section 50, subsection 3 of the VAT Act and regulations 31, sub regulation 2 and regulations 32, sub regulation 4 of the VAT Regulations.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</si>
</sst>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C$&quot;#,##0;\-&quot;EC$&quot;#,##0"/>
    <numFmt numFmtId="165" formatCode="&quot;EC$&quot;#,##0;[Red]\-&quot;EC$&quot;#,##0"/>
    <numFmt numFmtId="166" formatCode="&quot;EC$&quot;#,##0.00;\-&quot;EC$&quot;#,##0.00"/>
    <numFmt numFmtId="167" formatCode="&quot;EC$&quot;#,##0.00;[Red]\-&quot;EC$&quot;#,##0.00"/>
    <numFmt numFmtId="168" formatCode="_-&quot;EC$&quot;* #,##0_-;\-&quot;EC$&quot;* #,##0_-;_-&quot;EC$&quot;* &quot;-&quot;_-;_-@_-"/>
    <numFmt numFmtId="169" formatCode="_-* #,##0_-;\-* #,##0_-;_-* &quot;-&quot;_-;_-@_-"/>
    <numFmt numFmtId="170" formatCode="_-&quot;EC$&quot;* #,##0.00_-;\-&quot;EC$&quot;* #,##0.00_-;_-&quot;EC$&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quot;#,##0;\-&quot;J$&quot;#,##0"/>
    <numFmt numFmtId="179" formatCode="&quot;J$&quot;#,##0;[Red]\-&quot;J$&quot;#,##0"/>
    <numFmt numFmtId="180" formatCode="&quot;J$&quot;#,##0.00;\-&quot;J$&quot;#,##0.00"/>
    <numFmt numFmtId="181" formatCode="&quot;J$&quot;#,##0.00;[Red]\-&quot;J$&quot;#,##0.00"/>
    <numFmt numFmtId="182" formatCode="_-&quot;J$&quot;* #,##0_-;\-&quot;J$&quot;* #,##0_-;_-&quot;J$&quot;* &quot;-&quot;_-;_-@_-"/>
    <numFmt numFmtId="183" formatCode="_-&quot;J$&quot;* #,##0.00_-;\-&quot;J$&quot;* #,##0.00_-;_-&quot;J$&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_-* #,##0.0000_-;\-* #,##0.0000_-;_-* &quot;-&quot;????_-;_-@_-"/>
    <numFmt numFmtId="190" formatCode="_-* #,##0.0_-;\-* #,##0.0_-;_-* &quot;-&quot;??_-;_-@_-"/>
    <numFmt numFmtId="191" formatCode="_-* #,##0_-;\-* #,##0_-;_-* &quot;-&quot;??_-;_-@_-"/>
    <numFmt numFmtId="192" formatCode="mmm\-yyyy"/>
    <numFmt numFmtId="193" formatCode="#,##0.0_);[Red]\(#,##0.0\)"/>
    <numFmt numFmtId="194" formatCode="_(* #,##0.000_);_(* \(#,##0.000\);_(* &quot;-&quot;???_);_(@_)"/>
    <numFmt numFmtId="195" formatCode="#,##0.00000000000"/>
    <numFmt numFmtId="196" formatCode="_([$$-409]* #,##0.00_);_([$$-409]* \(#,##0.00\);_([$$-409]* &quot;-&quot;??_);_(@_)"/>
  </numFmts>
  <fonts count="88">
    <font>
      <sz val="10"/>
      <name val="Arial"/>
      <family val="0"/>
    </font>
    <font>
      <b/>
      <sz val="14"/>
      <name val="Arial"/>
      <family val="2"/>
    </font>
    <font>
      <sz val="12"/>
      <name val="Arial"/>
      <family val="2"/>
    </font>
    <font>
      <b/>
      <sz val="12"/>
      <name val="Arial"/>
      <family val="2"/>
    </font>
    <font>
      <u val="single"/>
      <sz val="10"/>
      <color indexed="12"/>
      <name val="Arial"/>
      <family val="2"/>
    </font>
    <font>
      <u val="single"/>
      <sz val="10"/>
      <color indexed="36"/>
      <name val="Arial"/>
      <family val="2"/>
    </font>
    <font>
      <b/>
      <sz val="10"/>
      <name val="Arial"/>
      <family val="2"/>
    </font>
    <font>
      <sz val="14"/>
      <name val="Arial"/>
      <family val="2"/>
    </font>
    <font>
      <i/>
      <sz val="12"/>
      <name val="Arial"/>
      <family val="2"/>
    </font>
    <font>
      <sz val="8"/>
      <name val="Arial"/>
      <family val="2"/>
    </font>
    <font>
      <b/>
      <i/>
      <sz val="12"/>
      <name val="Arial"/>
      <family val="2"/>
    </font>
    <font>
      <b/>
      <i/>
      <sz val="10"/>
      <name val="Arial"/>
      <family val="2"/>
    </font>
    <font>
      <b/>
      <sz val="16"/>
      <name val="Arial"/>
      <family val="2"/>
    </font>
    <font>
      <sz val="16"/>
      <name val="Arial"/>
      <family val="2"/>
    </font>
    <font>
      <sz val="12"/>
      <name val="Batang"/>
      <family val="1"/>
    </font>
    <font>
      <b/>
      <i/>
      <sz val="14"/>
      <name val="Arial"/>
      <family val="2"/>
    </font>
    <font>
      <i/>
      <sz val="14"/>
      <name val="Arial"/>
      <family val="2"/>
    </font>
    <font>
      <b/>
      <i/>
      <sz val="11"/>
      <name val="Arial"/>
      <family val="2"/>
    </font>
    <font>
      <b/>
      <sz val="11"/>
      <name val="Arial"/>
      <family val="2"/>
    </font>
    <font>
      <b/>
      <sz val="14"/>
      <name val="Batang"/>
      <family val="1"/>
    </font>
    <font>
      <sz val="14"/>
      <name val="Batang"/>
      <family val="1"/>
    </font>
    <font>
      <b/>
      <i/>
      <sz val="14"/>
      <name val="Batang"/>
      <family val="1"/>
    </font>
    <font>
      <b/>
      <i/>
      <sz val="20"/>
      <name val="Arial"/>
      <family val="2"/>
    </font>
    <font>
      <sz val="24"/>
      <name val="Arial"/>
      <family val="2"/>
    </font>
    <font>
      <sz val="24"/>
      <name val="Calibri"/>
      <family val="2"/>
    </font>
    <font>
      <sz val="10"/>
      <name val="Calibri"/>
      <family val="2"/>
    </font>
    <font>
      <b/>
      <sz val="10"/>
      <name val="Calibri"/>
      <family val="2"/>
    </font>
    <font>
      <sz val="28"/>
      <name val="Calibri"/>
      <family val="2"/>
    </font>
    <font>
      <b/>
      <sz val="28"/>
      <name val="Calibri"/>
      <family val="2"/>
    </font>
    <font>
      <b/>
      <sz val="11"/>
      <color indexed="9"/>
      <name val="Calibri"/>
      <family val="2"/>
    </font>
    <font>
      <b/>
      <sz val="11"/>
      <color indexed="8"/>
      <name val="Calibri"/>
      <family val="2"/>
    </font>
    <font>
      <b/>
      <sz val="16"/>
      <color indexed="9"/>
      <name val="Calibri"/>
      <family val="2"/>
    </font>
    <font>
      <b/>
      <sz val="12"/>
      <color indexed="9"/>
      <name val="Calibri"/>
      <family val="2"/>
    </font>
    <font>
      <b/>
      <u val="single"/>
      <sz val="11"/>
      <color indexed="8"/>
      <name val="Calibri"/>
      <family val="2"/>
    </font>
    <font>
      <b/>
      <sz val="9"/>
      <name val="Tahoma"/>
      <family val="2"/>
    </font>
    <font>
      <sz val="9"/>
      <name val="Tahoma"/>
      <family val="2"/>
    </font>
    <font>
      <sz val="20"/>
      <name val="Arial"/>
      <family val="2"/>
    </font>
    <font>
      <sz val="12"/>
      <color indexed="9"/>
      <name val="Arial"/>
      <family val="2"/>
    </font>
    <font>
      <sz val="10"/>
      <color indexed="9"/>
      <name val="Arial"/>
      <family val="2"/>
    </font>
    <font>
      <sz val="16"/>
      <name val="Calibri"/>
      <family val="2"/>
    </font>
    <font>
      <b/>
      <sz val="16"/>
      <name val="Calibri"/>
      <family val="2"/>
    </font>
    <font>
      <sz val="11"/>
      <name val="Calibri"/>
      <family val="2"/>
    </font>
    <font>
      <sz val="18"/>
      <name val="Arial"/>
      <family val="2"/>
    </font>
    <font>
      <b/>
      <sz val="14"/>
      <name val="Simplified Arabic Fixed"/>
      <family val="3"/>
    </font>
    <font>
      <sz val="14"/>
      <name val="Simplified Arabic Fixed"/>
      <family val="3"/>
    </font>
    <font>
      <i/>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0"/>
    </font>
    <font>
      <sz val="10"/>
      <color indexed="8"/>
      <name val="Arial"/>
      <family val="0"/>
    </font>
    <font>
      <b/>
      <sz val="12"/>
      <color indexed="8"/>
      <name val="Arial"/>
      <family val="0"/>
    </font>
    <font>
      <b/>
      <u val="single"/>
      <sz val="10"/>
      <color indexed="8"/>
      <name val="Arial"/>
      <family val="0"/>
    </font>
    <font>
      <b/>
      <sz val="16"/>
      <color indexed="8"/>
      <name val="Arial"/>
      <family val="0"/>
    </font>
    <font>
      <b/>
      <sz val="14"/>
      <color indexed="8"/>
      <name val="Arial"/>
      <family val="0"/>
    </font>
    <font>
      <sz val="14"/>
      <color indexed="8"/>
      <name val="Arial"/>
      <family val="0"/>
    </font>
    <font>
      <sz val="16"/>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8"/>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indexed="1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right/>
      <top/>
      <bottom style="thin"/>
    </border>
    <border>
      <left/>
      <right style="thin"/>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97">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11" xfId="0" applyFont="1" applyBorder="1" applyAlignment="1">
      <alignment/>
    </xf>
    <xf numFmtId="0" fontId="1" fillId="33" borderId="12" xfId="0" applyFont="1" applyFill="1" applyBorder="1" applyAlignment="1">
      <alignment horizontal="centerContinuous"/>
    </xf>
    <xf numFmtId="0" fontId="3" fillId="33" borderId="12" xfId="0" applyFont="1" applyFill="1" applyBorder="1" applyAlignment="1">
      <alignment horizontal="centerContinuous"/>
    </xf>
    <xf numFmtId="0" fontId="2" fillId="0" borderId="12" xfId="0" applyFont="1" applyBorder="1" applyAlignment="1">
      <alignment/>
    </xf>
    <xf numFmtId="0" fontId="2" fillId="33" borderId="12" xfId="0" applyFont="1" applyFill="1" applyBorder="1" applyAlignment="1">
      <alignment horizontal="centerContinuous"/>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7" fillId="33" borderId="0" xfId="0" applyFont="1" applyFill="1" applyAlignment="1">
      <alignment horizontal="centerContinuous"/>
    </xf>
    <xf numFmtId="0" fontId="8" fillId="0" borderId="0" xfId="0" applyFont="1" applyAlignment="1">
      <alignment/>
    </xf>
    <xf numFmtId="0" fontId="3" fillId="33" borderId="0" xfId="0" applyFont="1" applyFill="1" applyAlignment="1">
      <alignment horizontal="centerContinuous"/>
    </xf>
    <xf numFmtId="0" fontId="3" fillId="33" borderId="0" xfId="0" applyFont="1" applyFill="1" applyAlignment="1">
      <alignment/>
    </xf>
    <xf numFmtId="0" fontId="3" fillId="0" borderId="10" xfId="0" applyFont="1" applyBorder="1" applyAlignment="1">
      <alignment/>
    </xf>
    <xf numFmtId="0" fontId="3" fillId="33" borderId="10" xfId="0" applyFont="1" applyFill="1" applyBorder="1" applyAlignment="1">
      <alignment/>
    </xf>
    <xf numFmtId="0" fontId="2" fillId="34" borderId="12"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xf numFmtId="0" fontId="3" fillId="35" borderId="11" xfId="0" applyFont="1" applyFill="1" applyBorder="1" applyAlignment="1">
      <alignment/>
    </xf>
    <xf numFmtId="0" fontId="3" fillId="35" borderId="12" xfId="0" applyFont="1" applyFill="1" applyBorder="1" applyAlignment="1">
      <alignment/>
    </xf>
    <xf numFmtId="0" fontId="3" fillId="35" borderId="13" xfId="0" applyFont="1" applyFill="1" applyBorder="1" applyAlignment="1">
      <alignment/>
    </xf>
    <xf numFmtId="0" fontId="3" fillId="35" borderId="16" xfId="0" applyFont="1" applyFill="1" applyBorder="1" applyAlignment="1">
      <alignment/>
    </xf>
    <xf numFmtId="0" fontId="3" fillId="35" borderId="17" xfId="0" applyFont="1" applyFill="1" applyBorder="1" applyAlignment="1">
      <alignment/>
    </xf>
    <xf numFmtId="0" fontId="2" fillId="35" borderId="18"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33" borderId="10" xfId="0" applyFont="1" applyFill="1" applyBorder="1" applyAlignment="1">
      <alignment horizontal="center"/>
    </xf>
    <xf numFmtId="0" fontId="1" fillId="33" borderId="0" xfId="0" applyFont="1" applyFill="1" applyAlignment="1">
      <alignment horizontal="centerContinuous"/>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1" fillId="0" borderId="0" xfId="0" applyFont="1" applyAlignment="1">
      <alignment horizontal="centerContinuous"/>
    </xf>
    <xf numFmtId="0" fontId="1" fillId="0" borderId="0" xfId="0" applyFont="1" applyAlignment="1">
      <alignment horizontal="centerContinuous"/>
    </xf>
    <xf numFmtId="16" fontId="2" fillId="0" borderId="10" xfId="0" applyNumberFormat="1" applyFont="1" applyBorder="1" applyAlignment="1">
      <alignment/>
    </xf>
    <xf numFmtId="0" fontId="2" fillId="0" borderId="10" xfId="0" applyFont="1" applyBorder="1" applyAlignment="1" quotePrefix="1">
      <alignment/>
    </xf>
    <xf numFmtId="0" fontId="2" fillId="0" borderId="10" xfId="0" applyFont="1" applyBorder="1" applyAlignment="1">
      <alignment/>
    </xf>
    <xf numFmtId="171" fontId="2" fillId="0" borderId="10" xfId="42" applyFont="1" applyBorder="1" applyAlignment="1">
      <alignment/>
    </xf>
    <xf numFmtId="0" fontId="2" fillId="0" borderId="0" xfId="0" applyFont="1" applyAlignment="1">
      <alignment/>
    </xf>
    <xf numFmtId="0" fontId="10" fillId="33" borderId="10" xfId="0" applyFont="1" applyFill="1" applyBorder="1" applyAlignment="1">
      <alignment/>
    </xf>
    <xf numFmtId="171" fontId="10" fillId="33" borderId="10" xfId="0" applyNumberFormat="1" applyFont="1" applyFill="1" applyBorder="1" applyAlignment="1">
      <alignment/>
    </xf>
    <xf numFmtId="0" fontId="12" fillId="33" borderId="0" xfId="0" applyFont="1" applyFill="1" applyAlignment="1">
      <alignment horizontal="centerContinuous"/>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16" fontId="2" fillId="0" borderId="22" xfId="0" applyNumberFormat="1" applyFont="1" applyBorder="1" applyAlignment="1">
      <alignment/>
    </xf>
    <xf numFmtId="191" fontId="2" fillId="0" borderId="23" xfId="42" applyNumberFormat="1" applyFont="1" applyBorder="1" applyAlignment="1">
      <alignment/>
    </xf>
    <xf numFmtId="171" fontId="2" fillId="0" borderId="22" xfId="42" applyFont="1" applyBorder="1" applyAlignment="1">
      <alignment/>
    </xf>
    <xf numFmtId="171" fontId="2" fillId="0" borderId="23" xfId="42" applyFont="1" applyBorder="1" applyAlignment="1">
      <alignment/>
    </xf>
    <xf numFmtId="0" fontId="2" fillId="0" borderId="22" xfId="0" applyFont="1" applyBorder="1" applyAlignment="1">
      <alignment/>
    </xf>
    <xf numFmtId="0" fontId="10" fillId="33" borderId="24" xfId="0" applyFont="1" applyFill="1" applyBorder="1" applyAlignment="1">
      <alignment/>
    </xf>
    <xf numFmtId="0" fontId="10" fillId="33" borderId="25" xfId="0" applyFont="1" applyFill="1" applyBorder="1" applyAlignment="1">
      <alignment/>
    </xf>
    <xf numFmtId="171" fontId="10" fillId="33" borderId="26" xfId="42" applyFont="1" applyFill="1" applyBorder="1" applyAlignment="1">
      <alignment/>
    </xf>
    <xf numFmtId="171" fontId="10" fillId="33" borderId="24" xfId="42" applyFont="1" applyFill="1" applyBorder="1" applyAlignment="1">
      <alignment/>
    </xf>
    <xf numFmtId="171" fontId="10" fillId="33" borderId="25" xfId="42" applyFont="1" applyFill="1" applyBorder="1" applyAlignment="1">
      <alignment/>
    </xf>
    <xf numFmtId="0" fontId="3" fillId="33" borderId="19" xfId="0" applyFont="1" applyFill="1" applyBorder="1" applyAlignment="1">
      <alignment horizontal="centerContinuous"/>
    </xf>
    <xf numFmtId="0" fontId="3" fillId="33" borderId="20" xfId="0" applyFont="1" applyFill="1" applyBorder="1" applyAlignment="1">
      <alignment horizontal="centerContinuous"/>
    </xf>
    <xf numFmtId="0" fontId="3" fillId="33" borderId="21" xfId="0" applyFont="1" applyFill="1" applyBorder="1" applyAlignment="1">
      <alignment horizontal="centerContinuous"/>
    </xf>
    <xf numFmtId="16" fontId="2" fillId="0" borderId="22" xfId="0" applyNumberFormat="1" applyFont="1" applyBorder="1" applyAlignment="1">
      <alignment horizontal="centerContinuous"/>
    </xf>
    <xf numFmtId="0" fontId="2" fillId="0" borderId="10" xfId="0" applyFont="1" applyBorder="1" applyAlignment="1" quotePrefix="1">
      <alignment horizontal="centerContinuous"/>
    </xf>
    <xf numFmtId="191" fontId="2" fillId="0" borderId="23" xfId="42" applyNumberFormat="1" applyFont="1" applyBorder="1" applyAlignment="1">
      <alignment horizontal="centerContinuous"/>
    </xf>
    <xf numFmtId="171" fontId="2" fillId="0" borderId="22" xfId="42" applyFont="1" applyBorder="1" applyAlignment="1">
      <alignment horizontal="centerContinuous"/>
    </xf>
    <xf numFmtId="171" fontId="2" fillId="0" borderId="10" xfId="42" applyFont="1" applyBorder="1" applyAlignment="1">
      <alignment horizontal="centerContinuous"/>
    </xf>
    <xf numFmtId="171" fontId="2" fillId="0" borderId="23" xfId="42" applyFont="1" applyBorder="1" applyAlignment="1">
      <alignment horizontal="centerContinuous"/>
    </xf>
    <xf numFmtId="0" fontId="10" fillId="33" borderId="24" xfId="0" applyFont="1" applyFill="1" applyBorder="1" applyAlignment="1">
      <alignment horizontal="centerContinuous"/>
    </xf>
    <xf numFmtId="0" fontId="10" fillId="33" borderId="25" xfId="0" applyFont="1" applyFill="1" applyBorder="1" applyAlignment="1">
      <alignment horizontal="centerContinuous"/>
    </xf>
    <xf numFmtId="171" fontId="10" fillId="33" borderId="26" xfId="42" applyFont="1" applyFill="1" applyBorder="1" applyAlignment="1">
      <alignment horizontal="centerContinuous"/>
    </xf>
    <xf numFmtId="171" fontId="10" fillId="33" borderId="24" xfId="42" applyFont="1" applyFill="1" applyBorder="1" applyAlignment="1">
      <alignment horizontal="centerContinuous"/>
    </xf>
    <xf numFmtId="171" fontId="10" fillId="33" borderId="25" xfId="42" applyFont="1" applyFill="1" applyBorder="1" applyAlignment="1">
      <alignment horizontal="centerContinuous"/>
    </xf>
    <xf numFmtId="171" fontId="2" fillId="0" borderId="10" xfId="42" applyFont="1" applyBorder="1" applyAlignment="1">
      <alignment horizontal="left"/>
    </xf>
    <xf numFmtId="171" fontId="2" fillId="0" borderId="22" xfId="42" applyFont="1" applyBorder="1" applyAlignment="1">
      <alignment horizontal="left"/>
    </xf>
    <xf numFmtId="191" fontId="2" fillId="0" borderId="23" xfId="42" applyNumberFormat="1" applyFont="1" applyBorder="1" applyAlignment="1" quotePrefix="1">
      <alignment horizontal="centerContinuous"/>
    </xf>
    <xf numFmtId="0" fontId="2" fillId="0" borderId="22" xfId="0" applyFont="1" applyBorder="1" applyAlignment="1">
      <alignment horizontal="centerContinuous"/>
    </xf>
    <xf numFmtId="0" fontId="2" fillId="0" borderId="10" xfId="0" applyFont="1" applyBorder="1" applyAlignment="1">
      <alignment horizontal="centerContinuous"/>
    </xf>
    <xf numFmtId="0" fontId="2" fillId="0" borderId="10" xfId="0" applyFont="1" applyBorder="1" applyAlignment="1" quotePrefix="1">
      <alignment horizontal="left"/>
    </xf>
    <xf numFmtId="0" fontId="14" fillId="36" borderId="27" xfId="0" applyFont="1" applyFill="1" applyBorder="1" applyAlignment="1">
      <alignment vertical="top" wrapText="1"/>
    </xf>
    <xf numFmtId="0" fontId="14" fillId="0" borderId="28" xfId="0" applyFont="1" applyBorder="1" applyAlignment="1">
      <alignment vertical="top" wrapText="1"/>
    </xf>
    <xf numFmtId="0" fontId="10" fillId="0" borderId="10" xfId="0" applyFont="1" applyBorder="1" applyAlignment="1">
      <alignment/>
    </xf>
    <xf numFmtId="0" fontId="13" fillId="33" borderId="12" xfId="0" applyFont="1" applyFill="1" applyBorder="1" applyAlignment="1">
      <alignment horizontal="centerContinuous"/>
    </xf>
    <xf numFmtId="0" fontId="1" fillId="33" borderId="10" xfId="0" applyFont="1" applyFill="1" applyBorder="1" applyAlignment="1">
      <alignment horizontal="center"/>
    </xf>
    <xf numFmtId="0" fontId="7" fillId="0" borderId="10" xfId="0" applyFont="1" applyBorder="1" applyAlignment="1">
      <alignment/>
    </xf>
    <xf numFmtId="0" fontId="1" fillId="0" borderId="10" xfId="0" applyFont="1" applyBorder="1" applyAlignment="1">
      <alignment horizontal="centerContinuous"/>
    </xf>
    <xf numFmtId="171" fontId="7" fillId="0" borderId="10" xfId="42" applyFont="1" applyBorder="1" applyAlignment="1">
      <alignment/>
    </xf>
    <xf numFmtId="0" fontId="16" fillId="0" borderId="10" xfId="0" applyFont="1" applyBorder="1" applyAlignment="1">
      <alignment/>
    </xf>
    <xf numFmtId="171" fontId="16" fillId="0" borderId="10" xfId="42" applyFont="1" applyBorder="1" applyAlignment="1">
      <alignment/>
    </xf>
    <xf numFmtId="0" fontId="7" fillId="0" borderId="0" xfId="0" applyFont="1" applyAlignment="1">
      <alignment/>
    </xf>
    <xf numFmtId="0" fontId="12" fillId="33" borderId="12" xfId="0" applyFont="1" applyFill="1" applyBorder="1" applyAlignment="1">
      <alignment horizontal="centerContinuous"/>
    </xf>
    <xf numFmtId="0" fontId="6" fillId="0" borderId="11"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xf>
    <xf numFmtId="0" fontId="3" fillId="33" borderId="20" xfId="0" applyFont="1" applyFill="1" applyBorder="1" applyAlignment="1">
      <alignment horizontal="center"/>
    </xf>
    <xf numFmtId="0" fontId="6" fillId="33" borderId="10" xfId="0" applyFont="1" applyFill="1" applyBorder="1" applyAlignment="1">
      <alignment/>
    </xf>
    <xf numFmtId="171" fontId="2" fillId="0" borderId="0" xfId="0" applyNumberFormat="1" applyFont="1" applyAlignment="1">
      <alignment/>
    </xf>
    <xf numFmtId="40" fontId="16" fillId="0" borderId="10" xfId="42" applyNumberFormat="1" applyFont="1" applyBorder="1" applyAlignment="1">
      <alignment/>
    </xf>
    <xf numFmtId="0" fontId="1" fillId="33" borderId="0" xfId="0" applyFont="1" applyFill="1" applyAlignment="1">
      <alignment horizontal="centerContinuous"/>
    </xf>
    <xf numFmtId="0" fontId="7" fillId="33" borderId="0" xfId="0" applyFont="1" applyFill="1" applyAlignment="1">
      <alignment/>
    </xf>
    <xf numFmtId="0" fontId="7" fillId="0" borderId="0" xfId="0" applyFont="1" applyAlignment="1">
      <alignment/>
    </xf>
    <xf numFmtId="0" fontId="1" fillId="0" borderId="0" xfId="0" applyFont="1" applyAlignment="1">
      <alignment horizontal="left"/>
    </xf>
    <xf numFmtId="0" fontId="1" fillId="33" borderId="10" xfId="0" applyFont="1" applyFill="1" applyBorder="1" applyAlignment="1">
      <alignment/>
    </xf>
    <xf numFmtId="0" fontId="1" fillId="33" borderId="29" xfId="0" applyFont="1" applyFill="1" applyBorder="1" applyAlignment="1">
      <alignment horizontal="centerContinuous"/>
    </xf>
    <xf numFmtId="0" fontId="1" fillId="33" borderId="30" xfId="0" applyFont="1" applyFill="1" applyBorder="1" applyAlignment="1">
      <alignment horizontal="centerContinuous"/>
    </xf>
    <xf numFmtId="0" fontId="1" fillId="33" borderId="31" xfId="0" applyFont="1" applyFill="1" applyBorder="1" applyAlignment="1">
      <alignment horizontal="centerContinuous"/>
    </xf>
    <xf numFmtId="0" fontId="1" fillId="33" borderId="10" xfId="0" applyFont="1" applyFill="1" applyBorder="1" applyAlignment="1">
      <alignment horizontal="center"/>
    </xf>
    <xf numFmtId="0" fontId="7" fillId="33" borderId="10" xfId="0" applyFont="1" applyFill="1" applyBorder="1" applyAlignment="1">
      <alignment/>
    </xf>
    <xf numFmtId="0" fontId="7" fillId="0" borderId="10" xfId="0" applyFont="1" applyBorder="1" applyAlignment="1">
      <alignment/>
    </xf>
    <xf numFmtId="0" fontId="15" fillId="0" borderId="10" xfId="0" applyFont="1" applyBorder="1" applyAlignment="1">
      <alignment/>
    </xf>
    <xf numFmtId="0" fontId="15" fillId="0" borderId="0" xfId="0" applyFont="1" applyAlignment="1">
      <alignment/>
    </xf>
    <xf numFmtId="0" fontId="3" fillId="33" borderId="10" xfId="0" applyFont="1" applyFill="1" applyBorder="1" applyAlignment="1">
      <alignment horizontal="center" wrapText="1"/>
    </xf>
    <xf numFmtId="0" fontId="0" fillId="0" borderId="0" xfId="0" applyAlignment="1">
      <alignment wrapText="1"/>
    </xf>
    <xf numFmtId="0" fontId="18" fillId="0" borderId="10" xfId="0" applyFont="1" applyBorder="1" applyAlignment="1">
      <alignment/>
    </xf>
    <xf numFmtId="0" fontId="15" fillId="37" borderId="10" xfId="0" applyFont="1" applyFill="1" applyBorder="1" applyAlignment="1">
      <alignment/>
    </xf>
    <xf numFmtId="171" fontId="15" fillId="37" borderId="10" xfId="42" applyFont="1" applyFill="1" applyBorder="1" applyAlignment="1">
      <alignment/>
    </xf>
    <xf numFmtId="43" fontId="7" fillId="0" borderId="0" xfId="0" applyNumberFormat="1" applyFont="1" applyAlignment="1">
      <alignment/>
    </xf>
    <xf numFmtId="0" fontId="1" fillId="33" borderId="11" xfId="0" applyFont="1" applyFill="1" applyBorder="1" applyAlignment="1">
      <alignment horizontal="centerContinuous"/>
    </xf>
    <xf numFmtId="0" fontId="1" fillId="33" borderId="12" xfId="0" applyFont="1" applyFill="1" applyBorder="1" applyAlignment="1">
      <alignment horizontal="centerContinuous"/>
    </xf>
    <xf numFmtId="0" fontId="1" fillId="33" borderId="13" xfId="0" applyFont="1" applyFill="1" applyBorder="1" applyAlignment="1">
      <alignment horizontal="centerContinuous"/>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15" fillId="0" borderId="0" xfId="0" applyFont="1" applyBorder="1" applyAlignment="1">
      <alignment/>
    </xf>
    <xf numFmtId="171" fontId="7" fillId="0" borderId="15" xfId="42" applyFont="1" applyBorder="1" applyAlignment="1">
      <alignment/>
    </xf>
    <xf numFmtId="0" fontId="1" fillId="0" borderId="0" xfId="0" applyFont="1" applyBorder="1" applyAlignment="1">
      <alignment/>
    </xf>
    <xf numFmtId="171" fontId="1" fillId="0" borderId="15" xfId="42" applyFont="1" applyBorder="1" applyAlignment="1">
      <alignment/>
    </xf>
    <xf numFmtId="0" fontId="1" fillId="0" borderId="14" xfId="0" applyFont="1" applyBorder="1" applyAlignment="1">
      <alignment/>
    </xf>
    <xf numFmtId="10" fontId="15" fillId="38" borderId="15" xfId="62" applyNumberFormat="1" applyFont="1" applyFill="1" applyBorder="1" applyAlignment="1">
      <alignment/>
    </xf>
    <xf numFmtId="43" fontId="1" fillId="0" borderId="15" xfId="0" applyNumberFormat="1" applyFont="1" applyBorder="1" applyAlignment="1">
      <alignment/>
    </xf>
    <xf numFmtId="43" fontId="7" fillId="0" borderId="15" xfId="0" applyNumberFormat="1" applyFont="1" applyBorder="1" applyAlignment="1">
      <alignment/>
    </xf>
    <xf numFmtId="43" fontId="15" fillId="0" borderId="15" xfId="0" applyNumberFormat="1" applyFont="1" applyBorder="1" applyAlignment="1">
      <alignment/>
    </xf>
    <xf numFmtId="0" fontId="7" fillId="33" borderId="14" xfId="0" applyFont="1" applyFill="1" applyBorder="1" applyAlignment="1">
      <alignment/>
    </xf>
    <xf numFmtId="0" fontId="7" fillId="33" borderId="0" xfId="0" applyFont="1" applyFill="1" applyBorder="1" applyAlignment="1">
      <alignment/>
    </xf>
    <xf numFmtId="43" fontId="15" fillId="33" borderId="15" xfId="0" applyNumberFormat="1" applyFont="1" applyFill="1" applyBorder="1" applyAlignment="1">
      <alignment/>
    </xf>
    <xf numFmtId="0" fontId="16" fillId="0" borderId="0" xfId="0" applyFont="1" applyBorder="1" applyAlignment="1">
      <alignment/>
    </xf>
    <xf numFmtId="43" fontId="15" fillId="0" borderId="32" xfId="0" applyNumberFormat="1" applyFont="1"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33" borderId="22" xfId="0" applyFont="1" applyFill="1" applyBorder="1" applyAlignment="1">
      <alignment horizontal="center"/>
    </xf>
    <xf numFmtId="0" fontId="1" fillId="33" borderId="23" xfId="0" applyFont="1" applyFill="1" applyBorder="1" applyAlignment="1">
      <alignment horizontal="center"/>
    </xf>
    <xf numFmtId="0" fontId="7" fillId="0" borderId="22" xfId="0" applyFont="1" applyBorder="1" applyAlignment="1">
      <alignment/>
    </xf>
    <xf numFmtId="0" fontId="7" fillId="0" borderId="23" xfId="0" applyFont="1" applyBorder="1" applyAlignment="1">
      <alignment/>
    </xf>
    <xf numFmtId="0" fontId="15" fillId="37" borderId="22" xfId="0" applyFont="1" applyFill="1" applyBorder="1" applyAlignment="1">
      <alignment/>
    </xf>
    <xf numFmtId="0" fontId="7" fillId="37" borderId="23" xfId="0" applyFont="1" applyFill="1" applyBorder="1" applyAlignment="1">
      <alignment/>
    </xf>
    <xf numFmtId="0" fontId="16" fillId="0" borderId="22" xfId="0" applyFont="1" applyBorder="1" applyAlignment="1">
      <alignment/>
    </xf>
    <xf numFmtId="0" fontId="7" fillId="37" borderId="22" xfId="0" applyFont="1" applyFill="1" applyBorder="1" applyAlignment="1">
      <alignment/>
    </xf>
    <xf numFmtId="0" fontId="7" fillId="0" borderId="22" xfId="0" applyFont="1" applyFill="1" applyBorder="1" applyAlignment="1">
      <alignment/>
    </xf>
    <xf numFmtId="0" fontId="7" fillId="33" borderId="25" xfId="0" applyFont="1" applyFill="1" applyBorder="1" applyAlignment="1">
      <alignment/>
    </xf>
    <xf numFmtId="0" fontId="19" fillId="36" borderId="33" xfId="0" applyFont="1" applyFill="1" applyBorder="1" applyAlignment="1">
      <alignment vertical="top" wrapText="1"/>
    </xf>
    <xf numFmtId="171" fontId="20" fillId="0" borderId="18" xfId="42" applyFont="1" applyBorder="1" applyAlignment="1">
      <alignment vertical="top" wrapText="1"/>
    </xf>
    <xf numFmtId="171" fontId="19" fillId="33" borderId="18" xfId="42" applyFont="1" applyFill="1" applyBorder="1" applyAlignment="1">
      <alignment vertical="top" wrapText="1"/>
    </xf>
    <xf numFmtId="0" fontId="7" fillId="0" borderId="29" xfId="0" applyFont="1" applyBorder="1" applyAlignment="1">
      <alignment/>
    </xf>
    <xf numFmtId="0" fontId="1" fillId="0" borderId="29" xfId="0" applyFont="1" applyBorder="1" applyAlignment="1">
      <alignment horizontal="centerContinuous"/>
    </xf>
    <xf numFmtId="171" fontId="7" fillId="0" borderId="29" xfId="42" applyFont="1" applyBorder="1" applyAlignment="1">
      <alignment/>
    </xf>
    <xf numFmtId="0" fontId="1" fillId="0" borderId="22" xfId="0" applyFont="1" applyBorder="1" applyAlignment="1">
      <alignment horizontal="left"/>
    </xf>
    <xf numFmtId="0" fontId="7" fillId="0" borderId="34" xfId="0" applyFont="1" applyBorder="1" applyAlignment="1">
      <alignment/>
    </xf>
    <xf numFmtId="0" fontId="1" fillId="33" borderId="35" xfId="0" applyFont="1" applyFill="1" applyBorder="1" applyAlignment="1">
      <alignment horizontal="center"/>
    </xf>
    <xf numFmtId="171" fontId="15" fillId="37" borderId="36" xfId="42" applyFont="1" applyFill="1" applyBorder="1" applyAlignment="1">
      <alignment/>
    </xf>
    <xf numFmtId="0" fontId="7" fillId="33" borderId="37" xfId="0" applyFont="1" applyFill="1" applyBorder="1" applyAlignment="1">
      <alignment/>
    </xf>
    <xf numFmtId="0" fontId="1" fillId="33" borderId="38" xfId="0" applyFont="1" applyFill="1" applyBorder="1" applyAlignment="1">
      <alignment horizontal="centerContinuous"/>
    </xf>
    <xf numFmtId="171" fontId="7" fillId="33" borderId="38" xfId="42" applyFont="1" applyFill="1" applyBorder="1" applyAlignment="1">
      <alignment/>
    </xf>
    <xf numFmtId="171" fontId="7" fillId="33" borderId="39" xfId="42" applyFont="1" applyFill="1" applyBorder="1" applyAlignment="1">
      <alignment/>
    </xf>
    <xf numFmtId="171" fontId="15" fillId="37" borderId="37" xfId="42" applyFont="1" applyFill="1" applyBorder="1" applyAlignment="1">
      <alignment/>
    </xf>
    <xf numFmtId="0" fontId="17" fillId="0" borderId="29" xfId="0" applyFont="1" applyBorder="1" applyAlignment="1">
      <alignment/>
    </xf>
    <xf numFmtId="0" fontId="16" fillId="0" borderId="29" xfId="0" applyFont="1" applyBorder="1" applyAlignment="1">
      <alignment/>
    </xf>
    <xf numFmtId="171" fontId="16" fillId="0" borderId="31" xfId="42" applyFont="1" applyBorder="1" applyAlignment="1">
      <alignment/>
    </xf>
    <xf numFmtId="171" fontId="15" fillId="37" borderId="39" xfId="42" applyFont="1"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1" fillId="0" borderId="10" xfId="0" applyFont="1" applyFill="1" applyBorder="1" applyAlignment="1">
      <alignment horizontal="centerContinuous"/>
    </xf>
    <xf numFmtId="0" fontId="7" fillId="39" borderId="10" xfId="0" applyFont="1" applyFill="1" applyBorder="1" applyAlignment="1">
      <alignment/>
    </xf>
    <xf numFmtId="0" fontId="22" fillId="33" borderId="11" xfId="0" applyFont="1" applyFill="1" applyBorder="1" applyAlignment="1">
      <alignment horizontal="centerContinuous"/>
    </xf>
    <xf numFmtId="0" fontId="22" fillId="33" borderId="12" xfId="0" applyFont="1" applyFill="1" applyBorder="1" applyAlignment="1">
      <alignment horizontal="centerContinuous"/>
    </xf>
    <xf numFmtId="0" fontId="22" fillId="33" borderId="13" xfId="0" applyFont="1" applyFill="1" applyBorder="1" applyAlignment="1">
      <alignment horizontal="centerContinuous"/>
    </xf>
    <xf numFmtId="0" fontId="0" fillId="33" borderId="0" xfId="0" applyFill="1" applyBorder="1" applyAlignment="1">
      <alignment/>
    </xf>
    <xf numFmtId="0" fontId="0" fillId="37" borderId="0" xfId="0" applyFill="1" applyBorder="1" applyAlignment="1">
      <alignment/>
    </xf>
    <xf numFmtId="0" fontId="7" fillId="0" borderId="26" xfId="0" applyFont="1" applyBorder="1" applyAlignment="1">
      <alignment/>
    </xf>
    <xf numFmtId="0" fontId="0" fillId="40" borderId="0" xfId="0" applyFill="1" applyAlignment="1">
      <alignment/>
    </xf>
    <xf numFmtId="0" fontId="0" fillId="40" borderId="0" xfId="0" applyFill="1" applyAlignment="1">
      <alignment horizontal="centerContinuous"/>
    </xf>
    <xf numFmtId="0" fontId="10" fillId="41" borderId="14" xfId="0" applyFont="1" applyFill="1" applyBorder="1" applyAlignment="1">
      <alignment/>
    </xf>
    <xf numFmtId="0" fontId="15" fillId="41" borderId="0" xfId="0" applyFont="1" applyFill="1" applyBorder="1" applyAlignment="1">
      <alignment/>
    </xf>
    <xf numFmtId="0" fontId="15" fillId="41" borderId="15" xfId="0" applyFont="1" applyFill="1" applyBorder="1" applyAlignment="1">
      <alignment/>
    </xf>
    <xf numFmtId="0" fontId="3" fillId="41" borderId="14" xfId="0" applyFont="1" applyFill="1" applyBorder="1" applyAlignment="1">
      <alignment/>
    </xf>
    <xf numFmtId="0" fontId="7" fillId="41" borderId="0" xfId="0" applyFont="1" applyFill="1" applyBorder="1" applyAlignment="1">
      <alignment/>
    </xf>
    <xf numFmtId="0" fontId="7" fillId="41" borderId="15" xfId="0" applyFont="1" applyFill="1" applyBorder="1" applyAlignment="1">
      <alignment/>
    </xf>
    <xf numFmtId="0" fontId="3" fillId="41" borderId="16" xfId="0" applyFont="1" applyFill="1" applyBorder="1" applyAlignment="1">
      <alignment/>
    </xf>
    <xf numFmtId="0" fontId="7" fillId="41" borderId="17" xfId="0" applyFont="1" applyFill="1" applyBorder="1" applyAlignment="1">
      <alignment/>
    </xf>
    <xf numFmtId="0" fontId="7" fillId="41" borderId="18" xfId="0" applyFont="1" applyFill="1" applyBorder="1" applyAlignment="1">
      <alignment/>
    </xf>
    <xf numFmtId="0" fontId="23" fillId="0" borderId="13" xfId="0" applyFont="1" applyBorder="1" applyAlignment="1">
      <alignment horizontal="centerContinuous"/>
    </xf>
    <xf numFmtId="0" fontId="24" fillId="0" borderId="12" xfId="0" applyFont="1" applyBorder="1" applyAlignment="1">
      <alignment horizontal="centerContinuous"/>
    </xf>
    <xf numFmtId="0" fontId="25" fillId="0" borderId="14" xfId="0" applyFont="1" applyBorder="1" applyAlignment="1">
      <alignment/>
    </xf>
    <xf numFmtId="0" fontId="25" fillId="0" borderId="0" xfId="0" applyFont="1" applyBorder="1" applyAlignment="1">
      <alignment/>
    </xf>
    <xf numFmtId="0" fontId="26" fillId="0" borderId="0" xfId="0" applyFont="1" applyBorder="1" applyAlignment="1">
      <alignment/>
    </xf>
    <xf numFmtId="0" fontId="10" fillId="41" borderId="11" xfId="0" applyFont="1" applyFill="1" applyBorder="1" applyAlignment="1">
      <alignment/>
    </xf>
    <xf numFmtId="0" fontId="15" fillId="41" borderId="12" xfId="0" applyFont="1" applyFill="1" applyBorder="1" applyAlignment="1">
      <alignment/>
    </xf>
    <xf numFmtId="0" fontId="15" fillId="41" borderId="13" xfId="0" applyFont="1" applyFill="1" applyBorder="1" applyAlignment="1">
      <alignment/>
    </xf>
    <xf numFmtId="0" fontId="27" fillId="0" borderId="11" xfId="0" applyFont="1" applyBorder="1" applyAlignment="1">
      <alignment horizontal="centerContinuous"/>
    </xf>
    <xf numFmtId="0" fontId="28" fillId="0" borderId="12" xfId="0" applyFont="1" applyBorder="1" applyAlignment="1">
      <alignment horizontal="centerContinuous"/>
    </xf>
    <xf numFmtId="0" fontId="27" fillId="0" borderId="12" xfId="0" applyFont="1" applyBorder="1" applyAlignment="1">
      <alignment horizontal="centerContinuous"/>
    </xf>
    <xf numFmtId="0" fontId="27" fillId="0" borderId="14" xfId="0" applyFont="1" applyBorder="1" applyAlignment="1">
      <alignment/>
    </xf>
    <xf numFmtId="0" fontId="27" fillId="0" borderId="0" xfId="0" applyFont="1" applyBorder="1" applyAlignment="1">
      <alignment/>
    </xf>
    <xf numFmtId="0" fontId="27" fillId="0" borderId="14" xfId="0" applyFont="1" applyBorder="1" applyAlignment="1">
      <alignment horizontal="centerContinuous"/>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0" borderId="0" xfId="0" applyFont="1" applyFill="1" applyBorder="1" applyAlignment="1">
      <alignment/>
    </xf>
    <xf numFmtId="0" fontId="1" fillId="0" borderId="0" xfId="0" applyFont="1" applyAlignment="1">
      <alignment/>
    </xf>
    <xf numFmtId="0" fontId="7" fillId="33" borderId="0" xfId="0" applyFont="1" applyFill="1" applyAlignment="1">
      <alignment horizontal="centerContinuous"/>
    </xf>
    <xf numFmtId="0" fontId="7" fillId="33" borderId="0" xfId="0" applyFont="1" applyFill="1" applyAlignment="1">
      <alignment/>
    </xf>
    <xf numFmtId="0" fontId="1" fillId="0" borderId="0" xfId="0" applyFont="1" applyAlignment="1">
      <alignment horizontal="left"/>
    </xf>
    <xf numFmtId="0" fontId="1" fillId="33" borderId="10" xfId="0" applyFont="1" applyFill="1" applyBorder="1" applyAlignment="1">
      <alignment/>
    </xf>
    <xf numFmtId="16" fontId="7" fillId="0" borderId="10" xfId="0" applyNumberFormat="1" applyFont="1" applyBorder="1" applyAlignment="1">
      <alignment/>
    </xf>
    <xf numFmtId="0" fontId="7" fillId="0" borderId="10" xfId="0" applyFont="1" applyBorder="1" applyAlignment="1" quotePrefix="1">
      <alignment/>
    </xf>
    <xf numFmtId="16" fontId="7" fillId="35" borderId="10" xfId="0" applyNumberFormat="1" applyFont="1" applyFill="1" applyBorder="1" applyAlignment="1">
      <alignment/>
    </xf>
    <xf numFmtId="0" fontId="15" fillId="42" borderId="10" xfId="0" applyFont="1" applyFill="1" applyBorder="1" applyAlignment="1">
      <alignment/>
    </xf>
    <xf numFmtId="171" fontId="15" fillId="42" borderId="10" xfId="42" applyFont="1" applyFill="1" applyBorder="1" applyAlignment="1">
      <alignment/>
    </xf>
    <xf numFmtId="0" fontId="15" fillId="0" borderId="0" xfId="0" applyFont="1" applyAlignment="1">
      <alignment/>
    </xf>
    <xf numFmtId="171" fontId="7" fillId="0" borderId="0" xfId="0" applyNumberFormat="1" applyFont="1" applyAlignment="1">
      <alignment/>
    </xf>
    <xf numFmtId="0" fontId="27" fillId="40" borderId="14" xfId="0" applyFont="1" applyFill="1" applyBorder="1" applyAlignment="1">
      <alignment/>
    </xf>
    <xf numFmtId="0" fontId="27" fillId="40" borderId="0" xfId="0" applyFont="1" applyFill="1" applyBorder="1" applyAlignment="1">
      <alignment/>
    </xf>
    <xf numFmtId="0" fontId="25" fillId="40" borderId="0" xfId="0" applyFont="1" applyFill="1" applyBorder="1" applyAlignment="1">
      <alignment/>
    </xf>
    <xf numFmtId="0" fontId="0" fillId="40" borderId="15" xfId="0" applyFill="1" applyBorder="1" applyAlignment="1">
      <alignment/>
    </xf>
    <xf numFmtId="0" fontId="7" fillId="39" borderId="37" xfId="0" applyFont="1" applyFill="1" applyBorder="1" applyAlignment="1">
      <alignment/>
    </xf>
    <xf numFmtId="0" fontId="7" fillId="39" borderId="10" xfId="0" applyFont="1" applyFill="1" applyBorder="1" applyAlignment="1">
      <alignment/>
    </xf>
    <xf numFmtId="0" fontId="7" fillId="0" borderId="40" xfId="0" applyFont="1" applyBorder="1" applyAlignment="1">
      <alignment/>
    </xf>
    <xf numFmtId="0" fontId="7" fillId="0" borderId="37" xfId="0" applyFont="1" applyBorder="1" applyAlignment="1">
      <alignment/>
    </xf>
    <xf numFmtId="0" fontId="1" fillId="0" borderId="40" xfId="0" applyFont="1" applyBorder="1" applyAlignment="1">
      <alignment horizontal="left"/>
    </xf>
    <xf numFmtId="0" fontId="1" fillId="0" borderId="37" xfId="0" applyFont="1" applyBorder="1" applyAlignment="1">
      <alignment horizontal="centerContinuous"/>
    </xf>
    <xf numFmtId="0" fontId="1" fillId="0" borderId="35" xfId="0" applyFont="1" applyBorder="1" applyAlignment="1">
      <alignment horizontal="centerContinuous"/>
    </xf>
    <xf numFmtId="0" fontId="7" fillId="0" borderId="41" xfId="0" applyFont="1" applyBorder="1" applyAlignment="1">
      <alignment/>
    </xf>
    <xf numFmtId="0" fontId="7" fillId="39" borderId="19" xfId="0" applyFont="1" applyFill="1" applyBorder="1" applyAlignment="1">
      <alignment/>
    </xf>
    <xf numFmtId="0" fontId="7" fillId="39" borderId="20" xfId="0" applyFont="1" applyFill="1" applyBorder="1" applyAlignment="1">
      <alignment/>
    </xf>
    <xf numFmtId="0" fontId="0" fillId="33" borderId="20" xfId="0" applyFill="1" applyBorder="1" applyAlignment="1">
      <alignment/>
    </xf>
    <xf numFmtId="171" fontId="15" fillId="39" borderId="20" xfId="42" applyFont="1" applyFill="1" applyBorder="1" applyAlignment="1">
      <alignment/>
    </xf>
    <xf numFmtId="0" fontId="7" fillId="39" borderId="21" xfId="0" applyFont="1" applyFill="1" applyBorder="1" applyAlignment="1">
      <alignment/>
    </xf>
    <xf numFmtId="0" fontId="7" fillId="0" borderId="22" xfId="0" applyFont="1" applyBorder="1" applyAlignment="1">
      <alignment/>
    </xf>
    <xf numFmtId="0" fontId="7" fillId="33" borderId="0" xfId="0" applyFont="1" applyFill="1" applyBorder="1" applyAlignment="1">
      <alignment/>
    </xf>
    <xf numFmtId="0" fontId="7" fillId="0" borderId="15"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33" borderId="17" xfId="0" applyFont="1" applyFill="1" applyBorder="1" applyAlignment="1">
      <alignment/>
    </xf>
    <xf numFmtId="0" fontId="7" fillId="39" borderId="25" xfId="0" applyFont="1" applyFill="1" applyBorder="1" applyAlignment="1">
      <alignment/>
    </xf>
    <xf numFmtId="0" fontId="7" fillId="0" borderId="18" xfId="0" applyFont="1" applyBorder="1" applyAlignment="1">
      <alignment/>
    </xf>
    <xf numFmtId="0" fontId="7" fillId="43" borderId="11" xfId="0" applyFont="1" applyFill="1" applyBorder="1" applyAlignment="1">
      <alignment/>
    </xf>
    <xf numFmtId="0" fontId="7" fillId="43" borderId="12" xfId="0" applyFont="1" applyFill="1" applyBorder="1" applyAlignment="1">
      <alignment/>
    </xf>
    <xf numFmtId="0" fontId="7" fillId="43" borderId="13" xfId="0" applyFont="1" applyFill="1" applyBorder="1" applyAlignment="1">
      <alignment/>
    </xf>
    <xf numFmtId="0" fontId="1" fillId="36" borderId="14" xfId="0" applyFont="1" applyFill="1" applyBorder="1" applyAlignment="1">
      <alignment/>
    </xf>
    <xf numFmtId="0" fontId="1" fillId="36" borderId="0"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7" fillId="43" borderId="42" xfId="0" applyFont="1" applyFill="1" applyBorder="1" applyAlignment="1">
      <alignment/>
    </xf>
    <xf numFmtId="0" fontId="7" fillId="43" borderId="43" xfId="0" applyFont="1" applyFill="1" applyBorder="1" applyAlignment="1">
      <alignment/>
    </xf>
    <xf numFmtId="0" fontId="7" fillId="43" borderId="44" xfId="0" applyFont="1" applyFill="1" applyBorder="1" applyAlignment="1">
      <alignment/>
    </xf>
    <xf numFmtId="0" fontId="7" fillId="43" borderId="0" xfId="0" applyFont="1" applyFill="1" applyBorder="1" applyAlignment="1">
      <alignment/>
    </xf>
    <xf numFmtId="0" fontId="7" fillId="43" borderId="38" xfId="0" applyFont="1" applyFill="1" applyBorder="1" applyAlignment="1">
      <alignment/>
    </xf>
    <xf numFmtId="0" fontId="7" fillId="43" borderId="10" xfId="0" applyFont="1" applyFill="1" applyBorder="1" applyAlignment="1">
      <alignment/>
    </xf>
    <xf numFmtId="0" fontId="7" fillId="43" borderId="15" xfId="0" applyFont="1" applyFill="1" applyBorder="1" applyAlignment="1">
      <alignment/>
    </xf>
    <xf numFmtId="0" fontId="1" fillId="43" borderId="0" xfId="0" applyFont="1" applyFill="1" applyBorder="1" applyAlignment="1">
      <alignment/>
    </xf>
    <xf numFmtId="0" fontId="7" fillId="39" borderId="23" xfId="0" applyFont="1" applyFill="1" applyBorder="1" applyAlignment="1">
      <alignment/>
    </xf>
    <xf numFmtId="0" fontId="7" fillId="43" borderId="23" xfId="0" applyFont="1" applyFill="1" applyBorder="1" applyAlignment="1">
      <alignment/>
    </xf>
    <xf numFmtId="0" fontId="1" fillId="43" borderId="38" xfId="0" applyFont="1" applyFill="1" applyBorder="1" applyAlignment="1">
      <alignment/>
    </xf>
    <xf numFmtId="0" fontId="1" fillId="39" borderId="10" xfId="0" applyFont="1" applyFill="1" applyBorder="1" applyAlignment="1">
      <alignment/>
    </xf>
    <xf numFmtId="0" fontId="7" fillId="43" borderId="45" xfId="0" applyFont="1" applyFill="1" applyBorder="1" applyAlignment="1">
      <alignment/>
    </xf>
    <xf numFmtId="0" fontId="7" fillId="43" borderId="17" xfId="0" applyFont="1" applyFill="1" applyBorder="1" applyAlignment="1">
      <alignment/>
    </xf>
    <xf numFmtId="0" fontId="7" fillId="43" borderId="46" xfId="0" applyFont="1" applyFill="1" applyBorder="1" applyAlignment="1">
      <alignment/>
    </xf>
    <xf numFmtId="0" fontId="7" fillId="43" borderId="18" xfId="0" applyFont="1" applyFill="1" applyBorder="1" applyAlignment="1">
      <alignment/>
    </xf>
    <xf numFmtId="0" fontId="1" fillId="36" borderId="15" xfId="0" applyFont="1" applyFill="1" applyBorder="1" applyAlignment="1">
      <alignment/>
    </xf>
    <xf numFmtId="0" fontId="1" fillId="43" borderId="14" xfId="0" applyFont="1" applyFill="1" applyBorder="1" applyAlignment="1">
      <alignment/>
    </xf>
    <xf numFmtId="0" fontId="7" fillId="43" borderId="14" xfId="0" applyFont="1" applyFill="1" applyBorder="1" applyAlignment="1">
      <alignment/>
    </xf>
    <xf numFmtId="0" fontId="7" fillId="43" borderId="37" xfId="0" applyFont="1" applyFill="1" applyBorder="1" applyAlignment="1">
      <alignment/>
    </xf>
    <xf numFmtId="0" fontId="7" fillId="43" borderId="16" xfId="0" applyFont="1" applyFill="1" applyBorder="1" applyAlignment="1">
      <alignment/>
    </xf>
    <xf numFmtId="0" fontId="1" fillId="43" borderId="17" xfId="0" applyFont="1" applyFill="1" applyBorder="1" applyAlignment="1">
      <alignment/>
    </xf>
    <xf numFmtId="0" fontId="1" fillId="43" borderId="46" xfId="0" applyFont="1" applyFill="1" applyBorder="1" applyAlignment="1">
      <alignment/>
    </xf>
    <xf numFmtId="0" fontId="1" fillId="39" borderId="26" xfId="0" applyFont="1" applyFill="1" applyBorder="1" applyAlignment="1">
      <alignment/>
    </xf>
    <xf numFmtId="0" fontId="7" fillId="39" borderId="26" xfId="0" applyFont="1" applyFill="1" applyBorder="1" applyAlignment="1">
      <alignment/>
    </xf>
    <xf numFmtId="0" fontId="0" fillId="33" borderId="13" xfId="0" applyFill="1" applyBorder="1" applyAlignment="1">
      <alignment/>
    </xf>
    <xf numFmtId="0" fontId="1" fillId="33" borderId="17" xfId="0" applyFont="1" applyFill="1" applyBorder="1" applyAlignment="1">
      <alignment horizontal="centerContinuous"/>
    </xf>
    <xf numFmtId="0" fontId="0" fillId="33" borderId="18" xfId="0" applyFill="1" applyBorder="1" applyAlignment="1">
      <alignment/>
    </xf>
    <xf numFmtId="0" fontId="15" fillId="33" borderId="11" xfId="0" applyFont="1" applyFill="1" applyBorder="1" applyAlignment="1">
      <alignment horizontal="centerContinuous" vertical="center"/>
    </xf>
    <xf numFmtId="0" fontId="15" fillId="33" borderId="12" xfId="0" applyFont="1" applyFill="1" applyBorder="1" applyAlignment="1">
      <alignment horizontal="centerContinuous" vertical="center"/>
    </xf>
    <xf numFmtId="0" fontId="7" fillId="33" borderId="13" xfId="0" applyFont="1" applyFill="1" applyBorder="1" applyAlignment="1">
      <alignment vertical="center"/>
    </xf>
    <xf numFmtId="0" fontId="7" fillId="0" borderId="0" xfId="0" applyFont="1" applyAlignment="1">
      <alignment vertical="center"/>
    </xf>
    <xf numFmtId="0" fontId="7" fillId="43" borderId="11" xfId="0" applyFont="1" applyFill="1" applyBorder="1" applyAlignment="1">
      <alignment/>
    </xf>
    <xf numFmtId="0" fontId="7" fillId="43" borderId="12" xfId="0" applyFont="1" applyFill="1" applyBorder="1" applyAlignment="1">
      <alignment/>
    </xf>
    <xf numFmtId="0" fontId="7" fillId="43" borderId="13" xfId="0" applyFont="1" applyFill="1" applyBorder="1" applyAlignment="1">
      <alignment/>
    </xf>
    <xf numFmtId="0" fontId="1" fillId="36" borderId="14" xfId="0" applyFont="1" applyFill="1" applyBorder="1" applyAlignment="1">
      <alignment/>
    </xf>
    <xf numFmtId="0" fontId="1" fillId="36" borderId="0"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7" fillId="43" borderId="0" xfId="0" applyFont="1" applyFill="1" applyAlignment="1">
      <alignment/>
    </xf>
    <xf numFmtId="0" fontId="7" fillId="43" borderId="0" xfId="0" applyFont="1" applyFill="1" applyBorder="1" applyAlignment="1">
      <alignment/>
    </xf>
    <xf numFmtId="0" fontId="7" fillId="43" borderId="15" xfId="0" applyFont="1" applyFill="1" applyBorder="1" applyAlignment="1">
      <alignment/>
    </xf>
    <xf numFmtId="0" fontId="7" fillId="33" borderId="0" xfId="0" applyFont="1" applyFill="1" applyBorder="1" applyAlignment="1">
      <alignment vertical="center"/>
    </xf>
    <xf numFmtId="0" fontId="1" fillId="33" borderId="0" xfId="0" applyFont="1" applyFill="1" applyBorder="1" applyAlignment="1">
      <alignment horizontal="centerContinuous" vertical="center"/>
    </xf>
    <xf numFmtId="0" fontId="7" fillId="43" borderId="37" xfId="0" applyFont="1" applyFill="1" applyBorder="1" applyAlignment="1">
      <alignment/>
    </xf>
    <xf numFmtId="0" fontId="7" fillId="43" borderId="38" xfId="0" applyFont="1" applyFill="1" applyBorder="1" applyAlignment="1">
      <alignment/>
    </xf>
    <xf numFmtId="0" fontId="7" fillId="43" borderId="10" xfId="0" applyFont="1" applyFill="1" applyBorder="1" applyAlignment="1">
      <alignment/>
    </xf>
    <xf numFmtId="10" fontId="7" fillId="43" borderId="10" xfId="62" applyNumberFormat="1" applyFont="1" applyFill="1" applyBorder="1" applyAlignment="1">
      <alignment/>
    </xf>
    <xf numFmtId="0" fontId="7" fillId="43" borderId="14" xfId="0" applyFont="1" applyFill="1" applyBorder="1" applyAlignment="1">
      <alignment/>
    </xf>
    <xf numFmtId="0" fontId="1" fillId="43" borderId="23" xfId="0" applyFont="1" applyFill="1" applyBorder="1" applyAlignment="1">
      <alignment/>
    </xf>
    <xf numFmtId="0" fontId="7" fillId="43" borderId="23" xfId="0" applyFont="1" applyFill="1" applyBorder="1" applyAlignment="1">
      <alignment/>
    </xf>
    <xf numFmtId="0" fontId="7" fillId="43" borderId="16" xfId="0" applyFont="1" applyFill="1" applyBorder="1" applyAlignment="1">
      <alignment/>
    </xf>
    <xf numFmtId="0" fontId="7" fillId="43" borderId="17" xfId="0" applyFont="1" applyFill="1" applyBorder="1" applyAlignment="1">
      <alignment/>
    </xf>
    <xf numFmtId="0" fontId="7" fillId="43" borderId="46" xfId="0" applyFont="1" applyFill="1" applyBorder="1" applyAlignment="1">
      <alignment/>
    </xf>
    <xf numFmtId="0" fontId="1" fillId="43" borderId="26" xfId="0" applyFont="1" applyFill="1" applyBorder="1" applyAlignment="1">
      <alignment/>
    </xf>
    <xf numFmtId="0" fontId="1" fillId="36" borderId="11" xfId="0" applyFont="1" applyFill="1" applyBorder="1" applyAlignment="1">
      <alignment/>
    </xf>
    <xf numFmtId="0" fontId="1" fillId="36" borderId="12" xfId="0" applyFont="1" applyFill="1" applyBorder="1" applyAlignment="1">
      <alignment/>
    </xf>
    <xf numFmtId="0" fontId="1" fillId="36" borderId="13" xfId="0" applyFont="1" applyFill="1" applyBorder="1" applyAlignment="1">
      <alignment/>
    </xf>
    <xf numFmtId="0" fontId="7" fillId="43" borderId="18" xfId="0" applyFont="1" applyFill="1" applyBorder="1" applyAlignment="1">
      <alignment/>
    </xf>
    <xf numFmtId="0" fontId="7" fillId="33" borderId="14" xfId="0" applyFont="1" applyFill="1" applyBorder="1" applyAlignment="1">
      <alignment vertical="center"/>
    </xf>
    <xf numFmtId="0" fontId="7" fillId="33" borderId="15" xfId="0" applyFont="1" applyFill="1" applyBorder="1" applyAlignment="1">
      <alignment vertical="center"/>
    </xf>
    <xf numFmtId="0" fontId="1" fillId="33" borderId="14" xfId="0" applyFont="1" applyFill="1" applyBorder="1" applyAlignment="1">
      <alignment horizontal="centerContinuous" vertical="center"/>
    </xf>
    <xf numFmtId="0" fontId="30" fillId="0" borderId="0" xfId="0" applyFont="1" applyAlignment="1">
      <alignment/>
    </xf>
    <xf numFmtId="0" fontId="0" fillId="33" borderId="10" xfId="0" applyFill="1" applyBorder="1" applyAlignment="1" applyProtection="1">
      <alignment/>
      <protection locked="0"/>
    </xf>
    <xf numFmtId="0" fontId="30" fillId="0" borderId="0" xfId="0" applyFont="1" applyAlignment="1">
      <alignment horizontal="right"/>
    </xf>
    <xf numFmtId="0" fontId="0" fillId="0" borderId="47" xfId="0" applyBorder="1" applyAlignment="1">
      <alignment/>
    </xf>
    <xf numFmtId="0" fontId="0" fillId="0" borderId="48" xfId="0" applyBorder="1" applyAlignment="1">
      <alignment/>
    </xf>
    <xf numFmtId="4" fontId="0" fillId="33" borderId="10" xfId="0" applyNumberFormat="1" applyFill="1" applyBorder="1" applyAlignment="1" applyProtection="1">
      <alignment/>
      <protection locked="0"/>
    </xf>
    <xf numFmtId="4" fontId="0" fillId="33" borderId="39" xfId="0" applyNumberFormat="1" applyFill="1" applyBorder="1" applyAlignment="1" applyProtection="1">
      <alignment/>
      <protection locked="0"/>
    </xf>
    <xf numFmtId="0" fontId="29" fillId="44" borderId="48" xfId="0" applyFont="1" applyFill="1" applyBorder="1" applyAlignment="1">
      <alignment/>
    </xf>
    <xf numFmtId="4" fontId="0" fillId="45" borderId="39" xfId="0" applyNumberFormat="1" applyFill="1" applyBorder="1" applyAlignment="1">
      <alignment/>
    </xf>
    <xf numFmtId="0" fontId="0" fillId="0" borderId="49" xfId="0" applyBorder="1" applyAlignment="1">
      <alignment/>
    </xf>
    <xf numFmtId="0" fontId="0" fillId="0" borderId="0" xfId="0" applyBorder="1" applyAlignment="1">
      <alignment/>
    </xf>
    <xf numFmtId="0" fontId="0" fillId="0" borderId="47" xfId="0" applyBorder="1" applyAlignment="1">
      <alignment/>
    </xf>
    <xf numFmtId="0" fontId="30" fillId="0" borderId="0" xfId="0" applyFont="1" applyBorder="1" applyAlignment="1">
      <alignment horizontal="right"/>
    </xf>
    <xf numFmtId="0" fontId="0" fillId="0" borderId="0" xfId="0" applyAlignment="1">
      <alignment vertical="center" wrapText="1"/>
    </xf>
    <xf numFmtId="0" fontId="3" fillId="46" borderId="0" xfId="0" applyFont="1" applyFill="1" applyAlignment="1">
      <alignment horizontal="centerContinuous"/>
    </xf>
    <xf numFmtId="0" fontId="3" fillId="35" borderId="0" xfId="0" applyFont="1" applyFill="1" applyAlignment="1">
      <alignment horizontal="centerContinuous"/>
    </xf>
    <xf numFmtId="171" fontId="7" fillId="35" borderId="0" xfId="0" applyNumberFormat="1" applyFont="1" applyFill="1" applyAlignment="1">
      <alignment/>
    </xf>
    <xf numFmtId="0" fontId="14" fillId="0" borderId="27" xfId="0" applyFont="1" applyBorder="1" applyAlignment="1">
      <alignment vertical="top" wrapText="1"/>
    </xf>
    <xf numFmtId="171" fontId="19" fillId="33" borderId="33" xfId="42" applyFont="1" applyFill="1" applyBorder="1" applyAlignment="1">
      <alignment vertical="top" wrapText="1"/>
    </xf>
    <xf numFmtId="0" fontId="19" fillId="36" borderId="49" xfId="0" applyFont="1" applyFill="1" applyBorder="1" applyAlignment="1">
      <alignment vertical="top" wrapText="1"/>
    </xf>
    <xf numFmtId="0" fontId="20" fillId="0" borderId="17" xfId="0" applyFont="1" applyBorder="1" applyAlignment="1">
      <alignment vertical="top" wrapText="1"/>
    </xf>
    <xf numFmtId="0" fontId="21" fillId="33" borderId="17" xfId="0" applyFont="1" applyFill="1" applyBorder="1" applyAlignment="1">
      <alignment vertical="top" wrapText="1"/>
    </xf>
    <xf numFmtId="0" fontId="20" fillId="0" borderId="49" xfId="0" applyFont="1" applyBorder="1" applyAlignment="1">
      <alignment vertical="top" wrapText="1"/>
    </xf>
    <xf numFmtId="0" fontId="19" fillId="36" borderId="27" xfId="0" applyFont="1" applyFill="1" applyBorder="1" applyAlignment="1">
      <alignment vertical="top" wrapText="1"/>
    </xf>
    <xf numFmtId="171" fontId="20" fillId="0" borderId="28" xfId="42" applyFont="1" applyBorder="1" applyAlignment="1">
      <alignment vertical="top" wrapText="1"/>
    </xf>
    <xf numFmtId="37" fontId="20" fillId="0" borderId="28" xfId="42" applyNumberFormat="1" applyFont="1" applyBorder="1" applyAlignment="1">
      <alignment vertical="top" wrapText="1"/>
    </xf>
    <xf numFmtId="171" fontId="19" fillId="33" borderId="28" xfId="42" applyFont="1" applyFill="1" applyBorder="1" applyAlignment="1">
      <alignment vertical="top" wrapText="1"/>
    </xf>
    <xf numFmtId="0" fontId="20" fillId="0" borderId="27" xfId="0" applyFont="1" applyBorder="1" applyAlignment="1">
      <alignment vertical="top" wrapText="1"/>
    </xf>
    <xf numFmtId="0" fontId="0" fillId="0" borderId="28" xfId="0" applyBorder="1" applyAlignment="1">
      <alignment/>
    </xf>
    <xf numFmtId="0" fontId="0" fillId="0" borderId="27" xfId="0" applyBorder="1" applyAlignment="1">
      <alignment/>
    </xf>
    <xf numFmtId="0" fontId="20" fillId="0" borderId="28" xfId="0" applyFont="1" applyBorder="1" applyAlignment="1">
      <alignment vertical="top" wrapText="1"/>
    </xf>
    <xf numFmtId="0" fontId="21" fillId="33" borderId="28" xfId="0" applyFont="1" applyFill="1" applyBorder="1" applyAlignment="1">
      <alignment vertical="top" wrapText="1"/>
    </xf>
    <xf numFmtId="0" fontId="19" fillId="33" borderId="27" xfId="0" applyFont="1" applyFill="1" applyBorder="1" applyAlignment="1">
      <alignment vertical="top" wrapText="1"/>
    </xf>
    <xf numFmtId="0" fontId="7" fillId="0" borderId="28" xfId="0" applyFont="1" applyBorder="1" applyAlignment="1">
      <alignment/>
    </xf>
    <xf numFmtId="0" fontId="7" fillId="0" borderId="27" xfId="0" applyFont="1" applyBorder="1" applyAlignment="1">
      <alignment/>
    </xf>
    <xf numFmtId="171" fontId="7" fillId="0" borderId="18" xfId="0" applyNumberFormat="1" applyFont="1" applyBorder="1" applyAlignment="1">
      <alignment/>
    </xf>
    <xf numFmtId="43" fontId="7" fillId="0" borderId="33" xfId="0" applyNumberFormat="1" applyFont="1" applyBorder="1" applyAlignment="1">
      <alignment/>
    </xf>
    <xf numFmtId="4" fontId="7" fillId="0" borderId="0" xfId="0" applyNumberFormat="1" applyFont="1" applyAlignment="1">
      <alignment/>
    </xf>
    <xf numFmtId="43" fontId="7" fillId="0" borderId="0" xfId="0" applyNumberFormat="1" applyFont="1" applyAlignment="1">
      <alignment/>
    </xf>
    <xf numFmtId="43" fontId="7" fillId="46" borderId="0" xfId="0" applyNumberFormat="1" applyFont="1" applyFill="1" applyAlignment="1">
      <alignment/>
    </xf>
    <xf numFmtId="4" fontId="0" fillId="46" borderId="39" xfId="0" applyNumberFormat="1" applyFill="1" applyBorder="1" applyAlignment="1">
      <alignment/>
    </xf>
    <xf numFmtId="4" fontId="0" fillId="46" borderId="39" xfId="0" applyNumberFormat="1" applyFill="1" applyBorder="1" applyAlignment="1" applyProtection="1">
      <alignment/>
      <protection locked="0"/>
    </xf>
    <xf numFmtId="171" fontId="2" fillId="0" borderId="0" xfId="42" applyFont="1" applyAlignment="1">
      <alignment/>
    </xf>
    <xf numFmtId="171" fontId="0" fillId="0" borderId="27" xfId="0" applyNumberFormat="1" applyBorder="1" applyAlignment="1">
      <alignment/>
    </xf>
    <xf numFmtId="0" fontId="27" fillId="47" borderId="14" xfId="0" applyFont="1" applyFill="1" applyBorder="1" applyAlignment="1">
      <alignment/>
    </xf>
    <xf numFmtId="0" fontId="27" fillId="47" borderId="0" xfId="0" applyFont="1" applyFill="1" applyBorder="1" applyAlignment="1">
      <alignment/>
    </xf>
    <xf numFmtId="0" fontId="25" fillId="47" borderId="0" xfId="0" applyFont="1" applyFill="1" applyBorder="1" applyAlignment="1">
      <alignment/>
    </xf>
    <xf numFmtId="0" fontId="0" fillId="47" borderId="15" xfId="0" applyFill="1" applyBorder="1" applyAlignment="1">
      <alignment/>
    </xf>
    <xf numFmtId="0" fontId="25" fillId="47" borderId="14" xfId="0" applyFont="1" applyFill="1" applyBorder="1" applyAlignment="1">
      <alignment/>
    </xf>
    <xf numFmtId="0" fontId="39" fillId="47" borderId="0" xfId="0" applyFont="1" applyFill="1" applyBorder="1" applyAlignment="1">
      <alignment/>
    </xf>
    <xf numFmtId="0" fontId="0" fillId="43" borderId="0" xfId="59" applyFill="1">
      <alignment/>
      <protection/>
    </xf>
    <xf numFmtId="0" fontId="0" fillId="43" borderId="11" xfId="59" applyFill="1" applyBorder="1">
      <alignment/>
      <protection/>
    </xf>
    <xf numFmtId="0" fontId="0" fillId="43" borderId="12" xfId="59" applyFill="1" applyBorder="1">
      <alignment/>
      <protection/>
    </xf>
    <xf numFmtId="0" fontId="0" fillId="43" borderId="13" xfId="59" applyFill="1" applyBorder="1">
      <alignment/>
      <protection/>
    </xf>
    <xf numFmtId="0" fontId="0" fillId="43" borderId="14" xfId="59" applyFill="1" applyBorder="1">
      <alignment/>
      <protection/>
    </xf>
    <xf numFmtId="0" fontId="0" fillId="43" borderId="0" xfId="59" applyFill="1" applyBorder="1">
      <alignment/>
      <protection/>
    </xf>
    <xf numFmtId="0" fontId="0" fillId="43" borderId="15" xfId="59" applyFill="1" applyBorder="1">
      <alignment/>
      <protection/>
    </xf>
    <xf numFmtId="0" fontId="3" fillId="43" borderId="0" xfId="59" applyFont="1" applyFill="1" applyBorder="1">
      <alignment/>
      <protection/>
    </xf>
    <xf numFmtId="0" fontId="6" fillId="43" borderId="0" xfId="59" applyFont="1" applyFill="1">
      <alignment/>
      <protection/>
    </xf>
    <xf numFmtId="0" fontId="2" fillId="43" borderId="0" xfId="59" applyFont="1" applyFill="1">
      <alignment/>
      <protection/>
    </xf>
    <xf numFmtId="0" fontId="0" fillId="43" borderId="0" xfId="59" applyFont="1" applyFill="1">
      <alignment/>
      <protection/>
    </xf>
    <xf numFmtId="0" fontId="41" fillId="0" borderId="0" xfId="59" applyFont="1" applyAlignment="1">
      <alignment vertical="center"/>
      <protection/>
    </xf>
    <xf numFmtId="0" fontId="36" fillId="43" borderId="0" xfId="59" applyFont="1" applyFill="1" applyBorder="1" applyAlignment="1">
      <alignment horizontal="centerContinuous"/>
      <protection/>
    </xf>
    <xf numFmtId="0" fontId="0" fillId="43" borderId="0" xfId="59" applyFill="1" applyBorder="1" applyAlignment="1">
      <alignment horizontal="centerContinuous"/>
      <protection/>
    </xf>
    <xf numFmtId="0" fontId="0" fillId="43" borderId="15" xfId="59" applyFill="1" applyBorder="1" applyAlignment="1">
      <alignment horizontal="centerContinuous"/>
      <protection/>
    </xf>
    <xf numFmtId="0" fontId="7" fillId="43" borderId="29" xfId="59" applyFont="1" applyFill="1" applyBorder="1">
      <alignment/>
      <protection/>
    </xf>
    <xf numFmtId="0" fontId="0" fillId="43" borderId="30" xfId="59" applyFill="1" applyBorder="1">
      <alignment/>
      <protection/>
    </xf>
    <xf numFmtId="0" fontId="0" fillId="43" borderId="34" xfId="59" applyFill="1" applyBorder="1">
      <alignment/>
      <protection/>
    </xf>
    <xf numFmtId="0" fontId="0" fillId="43" borderId="36" xfId="59" applyFill="1" applyBorder="1">
      <alignment/>
      <protection/>
    </xf>
    <xf numFmtId="0" fontId="0" fillId="43" borderId="47" xfId="59" applyFill="1" applyBorder="1">
      <alignment/>
      <protection/>
    </xf>
    <xf numFmtId="0" fontId="0" fillId="43" borderId="32" xfId="59" applyFill="1" applyBorder="1">
      <alignment/>
      <protection/>
    </xf>
    <xf numFmtId="0" fontId="0" fillId="43" borderId="29" xfId="59" applyFill="1" applyBorder="1">
      <alignment/>
      <protection/>
    </xf>
    <xf numFmtId="0" fontId="0" fillId="43" borderId="50" xfId="59" applyFont="1" applyFill="1" applyBorder="1">
      <alignment/>
      <protection/>
    </xf>
    <xf numFmtId="0" fontId="2" fillId="42" borderId="35" xfId="59" applyFont="1" applyFill="1" applyBorder="1">
      <alignment/>
      <protection/>
    </xf>
    <xf numFmtId="0" fontId="2" fillId="42" borderId="51" xfId="59" applyFont="1" applyFill="1" applyBorder="1">
      <alignment/>
      <protection/>
    </xf>
    <xf numFmtId="0" fontId="2" fillId="42" borderId="37" xfId="59" applyFont="1" applyFill="1" applyBorder="1">
      <alignment/>
      <protection/>
    </xf>
    <xf numFmtId="0" fontId="2" fillId="42" borderId="52" xfId="59" applyFont="1" applyFill="1" applyBorder="1">
      <alignment/>
      <protection/>
    </xf>
    <xf numFmtId="0" fontId="0" fillId="42" borderId="53" xfId="59" applyFill="1" applyBorder="1">
      <alignment/>
      <protection/>
    </xf>
    <xf numFmtId="0" fontId="2" fillId="42" borderId="36" xfId="59" applyFont="1" applyFill="1" applyBorder="1">
      <alignment/>
      <protection/>
    </xf>
    <xf numFmtId="0" fontId="2" fillId="42" borderId="48" xfId="59" applyFont="1" applyFill="1" applyBorder="1">
      <alignment/>
      <protection/>
    </xf>
    <xf numFmtId="0" fontId="2" fillId="42" borderId="39" xfId="59" applyFont="1" applyFill="1" applyBorder="1">
      <alignment/>
      <protection/>
    </xf>
    <xf numFmtId="0" fontId="2" fillId="42" borderId="47" xfId="59" applyFont="1" applyFill="1" applyBorder="1">
      <alignment/>
      <protection/>
    </xf>
    <xf numFmtId="0" fontId="0" fillId="42" borderId="32" xfId="59" applyFill="1" applyBorder="1">
      <alignment/>
      <protection/>
    </xf>
    <xf numFmtId="0" fontId="2" fillId="43" borderId="35" xfId="59" applyFont="1" applyFill="1" applyBorder="1">
      <alignment/>
      <protection/>
    </xf>
    <xf numFmtId="0" fontId="2" fillId="43" borderId="52" xfId="59" applyFont="1" applyFill="1" applyBorder="1">
      <alignment/>
      <protection/>
    </xf>
    <xf numFmtId="0" fontId="2" fillId="43" borderId="51" xfId="59" applyFont="1" applyFill="1" applyBorder="1">
      <alignment/>
      <protection/>
    </xf>
    <xf numFmtId="0" fontId="37" fillId="44" borderId="0" xfId="59" applyFont="1" applyFill="1" applyBorder="1">
      <alignment/>
      <protection/>
    </xf>
    <xf numFmtId="0" fontId="38" fillId="44" borderId="0" xfId="59" applyFont="1" applyFill="1" applyBorder="1">
      <alignment/>
      <protection/>
    </xf>
    <xf numFmtId="0" fontId="37" fillId="44" borderId="0" xfId="59" applyFont="1" applyFill="1" applyBorder="1" applyAlignment="1">
      <alignment horizontal="centerContinuous"/>
      <protection/>
    </xf>
    <xf numFmtId="0" fontId="38" fillId="44" borderId="15" xfId="59" applyFont="1" applyFill="1" applyBorder="1" applyAlignment="1">
      <alignment horizontal="centerContinuous"/>
      <protection/>
    </xf>
    <xf numFmtId="0" fontId="2" fillId="0" borderId="54" xfId="59" applyFont="1" applyBorder="1">
      <alignment/>
      <protection/>
    </xf>
    <xf numFmtId="0" fontId="2" fillId="43" borderId="55" xfId="59" applyFont="1" applyFill="1" applyBorder="1">
      <alignment/>
      <protection/>
    </xf>
    <xf numFmtId="0" fontId="2" fillId="0" borderId="55" xfId="59" applyFont="1" applyBorder="1">
      <alignment/>
      <protection/>
    </xf>
    <xf numFmtId="0" fontId="0" fillId="0" borderId="56" xfId="59" applyBorder="1">
      <alignment/>
      <protection/>
    </xf>
    <xf numFmtId="0" fontId="2" fillId="0" borderId="57" xfId="59" applyFont="1" applyBorder="1">
      <alignment/>
      <protection/>
    </xf>
    <xf numFmtId="0" fontId="2" fillId="43" borderId="0" xfId="59" applyFont="1" applyFill="1" applyBorder="1">
      <alignment/>
      <protection/>
    </xf>
    <xf numFmtId="171" fontId="2" fillId="0" borderId="57" xfId="44" applyFont="1" applyBorder="1" applyAlignment="1">
      <alignment/>
    </xf>
    <xf numFmtId="171" fontId="2" fillId="0" borderId="30" xfId="44" applyFont="1" applyBorder="1" applyAlignment="1">
      <alignment/>
    </xf>
    <xf numFmtId="0" fontId="0" fillId="0" borderId="57" xfId="59" applyBorder="1">
      <alignment/>
      <protection/>
    </xf>
    <xf numFmtId="0" fontId="2" fillId="0" borderId="58" xfId="59" applyFont="1" applyBorder="1">
      <alignment/>
      <protection/>
    </xf>
    <xf numFmtId="0" fontId="2" fillId="43" borderId="30" xfId="59" applyFont="1" applyFill="1" applyBorder="1">
      <alignment/>
      <protection/>
    </xf>
    <xf numFmtId="171" fontId="2" fillId="0" borderId="58" xfId="44" applyFont="1" applyBorder="1" applyAlignment="1">
      <alignment/>
    </xf>
    <xf numFmtId="0" fontId="2" fillId="0" borderId="30" xfId="59" applyFont="1" applyBorder="1">
      <alignment/>
      <protection/>
    </xf>
    <xf numFmtId="0" fontId="2" fillId="0" borderId="59" xfId="59" applyFont="1" applyBorder="1">
      <alignment/>
      <protection/>
    </xf>
    <xf numFmtId="0" fontId="2" fillId="43" borderId="47" xfId="59" applyFont="1" applyFill="1" applyBorder="1">
      <alignment/>
      <protection/>
    </xf>
    <xf numFmtId="171" fontId="2" fillId="0" borderId="30" xfId="59" applyNumberFormat="1" applyFont="1" applyBorder="1">
      <alignment/>
      <protection/>
    </xf>
    <xf numFmtId="0" fontId="2" fillId="0" borderId="60" xfId="59" applyFont="1" applyBorder="1">
      <alignment/>
      <protection/>
    </xf>
    <xf numFmtId="43" fontId="2" fillId="0" borderId="52" xfId="59" applyNumberFormat="1" applyFont="1" applyBorder="1">
      <alignment/>
      <protection/>
    </xf>
    <xf numFmtId="0" fontId="3" fillId="43" borderId="30" xfId="59" applyFont="1" applyFill="1" applyBorder="1">
      <alignment/>
      <protection/>
    </xf>
    <xf numFmtId="0" fontId="3" fillId="0" borderId="58" xfId="59" applyFont="1" applyBorder="1">
      <alignment/>
      <protection/>
    </xf>
    <xf numFmtId="43" fontId="3" fillId="0" borderId="30" xfId="59" applyNumberFormat="1" applyFont="1" applyBorder="1">
      <alignment/>
      <protection/>
    </xf>
    <xf numFmtId="0" fontId="0" fillId="0" borderId="58" xfId="59" applyBorder="1">
      <alignment/>
      <protection/>
    </xf>
    <xf numFmtId="0" fontId="2" fillId="0" borderId="28" xfId="59" applyFont="1" applyBorder="1">
      <alignment/>
      <protection/>
    </xf>
    <xf numFmtId="0" fontId="2" fillId="43" borderId="17" xfId="59" applyFont="1" applyFill="1" applyBorder="1">
      <alignment/>
      <protection/>
    </xf>
    <xf numFmtId="0" fontId="2" fillId="0" borderId="17" xfId="59" applyFont="1" applyBorder="1">
      <alignment/>
      <protection/>
    </xf>
    <xf numFmtId="0" fontId="0" fillId="0" borderId="28" xfId="59" applyBorder="1">
      <alignment/>
      <protection/>
    </xf>
    <xf numFmtId="0" fontId="0" fillId="43" borderId="16" xfId="59" applyFill="1" applyBorder="1">
      <alignment/>
      <protection/>
    </xf>
    <xf numFmtId="0" fontId="0" fillId="43" borderId="17" xfId="59" applyFill="1" applyBorder="1">
      <alignment/>
      <protection/>
    </xf>
    <xf numFmtId="0" fontId="0" fillId="43" borderId="18" xfId="59" applyFill="1" applyBorder="1">
      <alignment/>
      <protection/>
    </xf>
    <xf numFmtId="0" fontId="0" fillId="0" borderId="0" xfId="59">
      <alignment/>
      <protection/>
    </xf>
    <xf numFmtId="0" fontId="42" fillId="43" borderId="0" xfId="59" applyFont="1" applyFill="1">
      <alignment/>
      <protection/>
    </xf>
    <xf numFmtId="0" fontId="42" fillId="43" borderId="0" xfId="59" applyFont="1" applyFill="1" applyBorder="1">
      <alignment/>
      <protection/>
    </xf>
    <xf numFmtId="0" fontId="44" fillId="0" borderId="0" xfId="59" applyFont="1" applyBorder="1" applyAlignment="1">
      <alignment horizontal="center"/>
      <protection/>
    </xf>
    <xf numFmtId="0" fontId="44" fillId="0" borderId="61" xfId="59" applyFont="1" applyBorder="1" applyAlignment="1">
      <alignment horizontal="center"/>
      <protection/>
    </xf>
    <xf numFmtId="0" fontId="44" fillId="0" borderId="50" xfId="59" applyFont="1" applyBorder="1">
      <alignment/>
      <protection/>
    </xf>
    <xf numFmtId="0" fontId="44" fillId="0" borderId="0" xfId="59" applyFont="1" applyBorder="1">
      <alignment/>
      <protection/>
    </xf>
    <xf numFmtId="0" fontId="44" fillId="0" borderId="61" xfId="59" applyFont="1" applyBorder="1" applyAlignment="1">
      <alignment horizontal="right"/>
      <protection/>
    </xf>
    <xf numFmtId="0" fontId="44" fillId="0" borderId="61" xfId="59" applyFont="1" applyBorder="1">
      <alignment/>
      <protection/>
    </xf>
    <xf numFmtId="196" fontId="44" fillId="0" borderId="0" xfId="47" applyNumberFormat="1" applyFont="1" applyBorder="1" applyAlignment="1">
      <alignment/>
    </xf>
    <xf numFmtId="0" fontId="44" fillId="0" borderId="61" xfId="59" applyFont="1" applyBorder="1" applyAlignment="1">
      <alignment horizontal="left"/>
      <protection/>
    </xf>
    <xf numFmtId="0" fontId="44" fillId="0" borderId="0" xfId="59" applyFont="1" applyBorder="1" applyAlignment="1">
      <alignment horizontal="right"/>
      <protection/>
    </xf>
    <xf numFmtId="196" fontId="44" fillId="0" borderId="61" xfId="59" applyNumberFormat="1" applyFont="1" applyBorder="1">
      <alignment/>
      <protection/>
    </xf>
    <xf numFmtId="196" fontId="44" fillId="0" borderId="0" xfId="59" applyNumberFormat="1" applyFont="1" applyBorder="1">
      <alignment/>
      <protection/>
    </xf>
    <xf numFmtId="0" fontId="44" fillId="0" borderId="36" xfId="59" applyFont="1" applyBorder="1">
      <alignment/>
      <protection/>
    </xf>
    <xf numFmtId="0" fontId="44" fillId="0" borderId="47" xfId="59" applyFont="1" applyBorder="1">
      <alignment/>
      <protection/>
    </xf>
    <xf numFmtId="0" fontId="44" fillId="0" borderId="48" xfId="59" applyFont="1" applyBorder="1">
      <alignment/>
      <protection/>
    </xf>
    <xf numFmtId="0" fontId="41" fillId="47" borderId="35" xfId="0" applyFont="1" applyFill="1" applyBorder="1" applyAlignment="1">
      <alignment vertical="center"/>
    </xf>
    <xf numFmtId="0" fontId="7" fillId="47" borderId="52" xfId="0" applyFont="1" applyFill="1" applyBorder="1" applyAlignment="1">
      <alignment/>
    </xf>
    <xf numFmtId="0" fontId="7" fillId="47" borderId="51" xfId="0" applyFont="1" applyFill="1" applyBorder="1" applyAlignment="1">
      <alignment/>
    </xf>
    <xf numFmtId="0" fontId="41" fillId="47" borderId="50" xfId="0" applyFont="1" applyFill="1" applyBorder="1" applyAlignment="1">
      <alignment vertical="center"/>
    </xf>
    <xf numFmtId="0" fontId="7" fillId="47" borderId="0" xfId="0" applyFont="1" applyFill="1" applyBorder="1" applyAlignment="1">
      <alignment/>
    </xf>
    <xf numFmtId="171" fontId="7" fillId="47" borderId="0" xfId="44" applyFont="1" applyFill="1" applyBorder="1" applyAlignment="1">
      <alignment/>
    </xf>
    <xf numFmtId="0" fontId="7" fillId="47" borderId="61" xfId="0" applyFont="1" applyFill="1" applyBorder="1" applyAlignment="1">
      <alignment/>
    </xf>
    <xf numFmtId="43" fontId="7" fillId="47" borderId="0" xfId="0" applyNumberFormat="1" applyFont="1" applyFill="1" applyBorder="1" applyAlignment="1">
      <alignment/>
    </xf>
    <xf numFmtId="0" fontId="41" fillId="47" borderId="36" xfId="0" applyFont="1" applyFill="1" applyBorder="1" applyAlignment="1">
      <alignment/>
    </xf>
    <xf numFmtId="0" fontId="7" fillId="47" borderId="47" xfId="0" applyFont="1" applyFill="1" applyBorder="1" applyAlignment="1">
      <alignment/>
    </xf>
    <xf numFmtId="0" fontId="7" fillId="47" borderId="48" xfId="0" applyFont="1" applyFill="1" applyBorder="1" applyAlignment="1">
      <alignment/>
    </xf>
    <xf numFmtId="0" fontId="43" fillId="0" borderId="35" xfId="59" applyFont="1" applyBorder="1" applyAlignment="1">
      <alignment horizontal="center"/>
      <protection/>
    </xf>
    <xf numFmtId="0" fontId="43" fillId="0" borderId="52" xfId="59" applyFont="1" applyBorder="1" applyAlignment="1">
      <alignment horizontal="center"/>
      <protection/>
    </xf>
    <xf numFmtId="0" fontId="43" fillId="0" borderId="51" xfId="59" applyFont="1" applyBorder="1" applyAlignment="1">
      <alignment horizontal="center"/>
      <protection/>
    </xf>
    <xf numFmtId="0" fontId="44" fillId="0" borderId="50" xfId="59" applyFont="1" applyBorder="1" applyAlignment="1">
      <alignment horizontal="center"/>
      <protection/>
    </xf>
    <xf numFmtId="0" fontId="44" fillId="0" borderId="0" xfId="59" applyFont="1" applyBorder="1" applyAlignment="1">
      <alignment horizontal="center"/>
      <protection/>
    </xf>
    <xf numFmtId="0" fontId="44" fillId="0" borderId="61" xfId="59" applyFont="1" applyBorder="1" applyAlignment="1">
      <alignment horizontal="center"/>
      <protection/>
    </xf>
    <xf numFmtId="14" fontId="44" fillId="0" borderId="50" xfId="59" applyNumberFormat="1" applyFont="1" applyBorder="1" applyAlignment="1">
      <alignment horizontal="center"/>
      <protection/>
    </xf>
    <xf numFmtId="14" fontId="44" fillId="0" borderId="0" xfId="59" applyNumberFormat="1" applyFont="1" applyBorder="1" applyAlignment="1">
      <alignment horizontal="center"/>
      <protection/>
    </xf>
    <xf numFmtId="14" fontId="44" fillId="0" borderId="61" xfId="59" applyNumberFormat="1" applyFont="1" applyBorder="1" applyAlignment="1">
      <alignment horizontal="center"/>
      <protection/>
    </xf>
    <xf numFmtId="0" fontId="30" fillId="0" borderId="47" xfId="0" applyFont="1" applyFill="1" applyBorder="1" applyAlignment="1">
      <alignment horizontal="right"/>
    </xf>
    <xf numFmtId="0" fontId="30" fillId="0" borderId="47" xfId="0" applyFont="1" applyBorder="1" applyAlignment="1">
      <alignment horizontal="right"/>
    </xf>
    <xf numFmtId="0" fontId="32" fillId="48" borderId="0" xfId="0" applyFont="1" applyFill="1" applyAlignment="1">
      <alignment/>
    </xf>
    <xf numFmtId="0" fontId="0" fillId="0" borderId="0" xfId="0" applyAlignment="1">
      <alignment horizontal="justify" vertical="center" wrapText="1"/>
    </xf>
    <xf numFmtId="0" fontId="0" fillId="0" borderId="47" xfId="0" applyBorder="1" applyAlignment="1">
      <alignment wrapText="1"/>
    </xf>
    <xf numFmtId="0" fontId="0" fillId="0" borderId="47" xfId="0" applyFill="1" applyBorder="1" applyAlignment="1">
      <alignment wrapText="1"/>
    </xf>
    <xf numFmtId="0" fontId="0" fillId="0" borderId="47" xfId="0" applyBorder="1" applyAlignment="1">
      <alignment/>
    </xf>
    <xf numFmtId="0" fontId="0" fillId="0" borderId="47" xfId="0" applyFont="1" applyBorder="1" applyAlignment="1">
      <alignment wrapText="1"/>
    </xf>
    <xf numFmtId="0" fontId="0" fillId="0" borderId="47" xfId="0" applyFill="1" applyBorder="1" applyAlignment="1">
      <alignment/>
    </xf>
    <xf numFmtId="0" fontId="0" fillId="0" borderId="0" xfId="0" applyBorder="1" applyAlignment="1">
      <alignment/>
    </xf>
    <xf numFmtId="0" fontId="0" fillId="0" borderId="0" xfId="0" applyAlignment="1">
      <alignment/>
    </xf>
    <xf numFmtId="0" fontId="0" fillId="0" borderId="47" xfId="0" applyBorder="1" applyAlignment="1">
      <alignment/>
    </xf>
    <xf numFmtId="0" fontId="30" fillId="0" borderId="0" xfId="0" applyFont="1" applyAlignment="1">
      <alignment/>
    </xf>
    <xf numFmtId="0" fontId="0" fillId="33" borderId="29" xfId="0" applyFill="1" applyBorder="1" applyAlignment="1" applyProtection="1">
      <alignment/>
      <protection locked="0"/>
    </xf>
    <xf numFmtId="0" fontId="0" fillId="33" borderId="31" xfId="0" applyFill="1" applyBorder="1" applyAlignment="1" applyProtection="1">
      <alignment/>
      <protection locked="0"/>
    </xf>
    <xf numFmtId="0" fontId="31" fillId="48"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28575</xdr:rowOff>
    </xdr:from>
    <xdr:to>
      <xdr:col>4</xdr:col>
      <xdr:colOff>600075</xdr:colOff>
      <xdr:row>8</xdr:row>
      <xdr:rowOff>142875</xdr:rowOff>
    </xdr:to>
    <xdr:sp>
      <xdr:nvSpPr>
        <xdr:cNvPr id="1" name="AutoShape 1"/>
        <xdr:cNvSpPr>
          <a:spLocks/>
        </xdr:cNvSpPr>
      </xdr:nvSpPr>
      <xdr:spPr>
        <a:xfrm>
          <a:off x="1057275" y="628650"/>
          <a:ext cx="1781175" cy="1066800"/>
        </a:xfrm>
        <a:prstGeom prst="flowChartProcess">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SUPPLIES FROM ALL 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 INVOICE &amp; OTHER INVOICES</a:t>
          </a:r>
        </a:p>
      </xdr:txBody>
    </xdr:sp>
    <xdr:clientData/>
  </xdr:twoCellAnchor>
  <xdr:twoCellAnchor>
    <xdr:from>
      <xdr:col>2</xdr:col>
      <xdr:colOff>38100</xdr:colOff>
      <xdr:row>13</xdr:row>
      <xdr:rowOff>19050</xdr:rowOff>
    </xdr:from>
    <xdr:to>
      <xdr:col>5</xdr:col>
      <xdr:colOff>9525</xdr:colOff>
      <xdr:row>18</xdr:row>
      <xdr:rowOff>19050</xdr:rowOff>
    </xdr:to>
    <xdr:sp>
      <xdr:nvSpPr>
        <xdr:cNvPr id="2" name="Rectangle 2"/>
        <xdr:cNvSpPr>
          <a:spLocks/>
        </xdr:cNvSpPr>
      </xdr:nvSpPr>
      <xdr:spPr>
        <a:xfrm>
          <a:off x="1057275" y="2524125"/>
          <a:ext cx="1800225" cy="952500"/>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OUTPUT TAX  </a:t>
          </a:r>
          <a:r>
            <a:rPr lang="en-US" cap="none" sz="1000" b="1" i="0" u="none" baseline="0">
              <a:solidFill>
                <a:srgbClr val="000000"/>
              </a:solidFill>
              <a:latin typeface="Arial"/>
              <a:ea typeface="Arial"/>
              <a:cs typeface="Arial"/>
            </a:rPr>
            <a:t> WORKSHEET</a:t>
          </a:r>
        </a:p>
      </xdr:txBody>
    </xdr:sp>
    <xdr:clientData/>
  </xdr:twoCellAnchor>
  <xdr:twoCellAnchor>
    <xdr:from>
      <xdr:col>2</xdr:col>
      <xdr:colOff>38100</xdr:colOff>
      <xdr:row>21</xdr:row>
      <xdr:rowOff>28575</xdr:rowOff>
    </xdr:from>
    <xdr:to>
      <xdr:col>4</xdr:col>
      <xdr:colOff>600075</xdr:colOff>
      <xdr:row>25</xdr:row>
      <xdr:rowOff>142875</xdr:rowOff>
    </xdr:to>
    <xdr:sp>
      <xdr:nvSpPr>
        <xdr:cNvPr id="3" name="Rectangle 3"/>
        <xdr:cNvSpPr>
          <a:spLocks/>
        </xdr:cNvSpPr>
      </xdr:nvSpPr>
      <xdr:spPr>
        <a:xfrm>
          <a:off x="1057275" y="4057650"/>
          <a:ext cx="1781175" cy="87630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ADJUSTMENTS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DEBIT NOTE; CREDIT NOTE;
</a:t>
          </a:r>
          <a:r>
            <a:rPr lang="en-US" cap="none" sz="1000" b="1" i="0" u="none" baseline="0">
              <a:solidFill>
                <a:srgbClr val="000000"/>
              </a:solidFill>
              <a:latin typeface="Arial"/>
              <a:ea typeface="Arial"/>
              <a:cs typeface="Arial"/>
            </a:rPr>
            <a:t>BAD DEBT RECOVERY; ERRORS</a:t>
          </a:r>
        </a:p>
      </xdr:txBody>
    </xdr:sp>
    <xdr:clientData/>
  </xdr:twoCellAnchor>
  <xdr:twoCellAnchor>
    <xdr:from>
      <xdr:col>3</xdr:col>
      <xdr:colOff>238125</xdr:colOff>
      <xdr:row>18</xdr:row>
      <xdr:rowOff>9525</xdr:rowOff>
    </xdr:from>
    <xdr:to>
      <xdr:col>3</xdr:col>
      <xdr:colOff>238125</xdr:colOff>
      <xdr:row>21</xdr:row>
      <xdr:rowOff>38100</xdr:rowOff>
    </xdr:to>
    <xdr:sp>
      <xdr:nvSpPr>
        <xdr:cNvPr id="4" name="Line 4"/>
        <xdr:cNvSpPr>
          <a:spLocks/>
        </xdr:cNvSpPr>
      </xdr:nvSpPr>
      <xdr:spPr>
        <a:xfrm flipV="1">
          <a:off x="1866900" y="3467100"/>
          <a:ext cx="0" cy="600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8</xdr:row>
      <xdr:rowOff>142875</xdr:rowOff>
    </xdr:from>
    <xdr:to>
      <xdr:col>3</xdr:col>
      <xdr:colOff>285750</xdr:colOff>
      <xdr:row>13</xdr:row>
      <xdr:rowOff>28575</xdr:rowOff>
    </xdr:to>
    <xdr:sp>
      <xdr:nvSpPr>
        <xdr:cNvPr id="5" name="Line 5"/>
        <xdr:cNvSpPr>
          <a:spLocks/>
        </xdr:cNvSpPr>
      </xdr:nvSpPr>
      <xdr:spPr>
        <a:xfrm>
          <a:off x="1914525" y="1695450"/>
          <a:ext cx="0" cy="838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0</xdr:rowOff>
    </xdr:from>
    <xdr:to>
      <xdr:col>9</xdr:col>
      <xdr:colOff>600075</xdr:colOff>
      <xdr:row>11</xdr:row>
      <xdr:rowOff>142875</xdr:rowOff>
    </xdr:to>
    <xdr:sp>
      <xdr:nvSpPr>
        <xdr:cNvPr id="6" name="Rectangle 6"/>
        <xdr:cNvSpPr>
          <a:spLocks/>
        </xdr:cNvSpPr>
      </xdr:nvSpPr>
      <xdr:spPr>
        <a:xfrm>
          <a:off x="3790950" y="1362075"/>
          <a:ext cx="1800225" cy="9048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VAT</a:t>
          </a:r>
          <a:r>
            <a:rPr lang="en-US" cap="none" sz="1400" b="1" i="0" u="none" baseline="0">
              <a:solidFill>
                <a:srgbClr val="000000"/>
              </a:solidFill>
              <a:latin typeface="Arial"/>
              <a:ea typeface="Arial"/>
              <a:cs typeface="Arial"/>
            </a:rPr>
            <a:t> ACCOUNT</a:t>
          </a:r>
        </a:p>
      </xdr:txBody>
    </xdr:sp>
    <xdr:clientData/>
  </xdr:twoCellAnchor>
  <xdr:twoCellAnchor>
    <xdr:from>
      <xdr:col>7</xdr:col>
      <xdr:colOff>19050</xdr:colOff>
      <xdr:row>18</xdr:row>
      <xdr:rowOff>104775</xdr:rowOff>
    </xdr:from>
    <xdr:to>
      <xdr:col>9</xdr:col>
      <xdr:colOff>542925</xdr:colOff>
      <xdr:row>24</xdr:row>
      <xdr:rowOff>38100</xdr:rowOff>
    </xdr:to>
    <xdr:sp>
      <xdr:nvSpPr>
        <xdr:cNvPr id="7" name="AutoShape 7"/>
        <xdr:cNvSpPr>
          <a:spLocks/>
        </xdr:cNvSpPr>
      </xdr:nvSpPr>
      <xdr:spPr>
        <a:xfrm>
          <a:off x="3790950" y="3562350"/>
          <a:ext cx="1743075" cy="1076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VAT RETURN</a:t>
          </a:r>
        </a:p>
      </xdr:txBody>
    </xdr:sp>
    <xdr:clientData/>
  </xdr:twoCellAnchor>
  <xdr:twoCellAnchor>
    <xdr:from>
      <xdr:col>11</xdr:col>
      <xdr:colOff>47625</xdr:colOff>
      <xdr:row>3</xdr:row>
      <xdr:rowOff>19050</xdr:rowOff>
    </xdr:from>
    <xdr:to>
      <xdr:col>13</xdr:col>
      <xdr:colOff>581025</xdr:colOff>
      <xdr:row>8</xdr:row>
      <xdr:rowOff>85725</xdr:rowOff>
    </xdr:to>
    <xdr:sp>
      <xdr:nvSpPr>
        <xdr:cNvPr id="8" name="Rectangle 8"/>
        <xdr:cNvSpPr>
          <a:spLocks/>
        </xdr:cNvSpPr>
      </xdr:nvSpPr>
      <xdr:spPr>
        <a:xfrm>
          <a:off x="6257925" y="619125"/>
          <a:ext cx="1752600" cy="1019175"/>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DOMESTIC TAXABLE SUPPLIES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 INVOICES</a:t>
          </a:r>
        </a:p>
      </xdr:txBody>
    </xdr:sp>
    <xdr:clientData/>
  </xdr:twoCellAnchor>
  <xdr:twoCellAnchor>
    <xdr:from>
      <xdr:col>11</xdr:col>
      <xdr:colOff>47625</xdr:colOff>
      <xdr:row>13</xdr:row>
      <xdr:rowOff>28575</xdr:rowOff>
    </xdr:from>
    <xdr:to>
      <xdr:col>14</xdr:col>
      <xdr:colOff>47625</xdr:colOff>
      <xdr:row>18</xdr:row>
      <xdr:rowOff>28575</xdr:rowOff>
    </xdr:to>
    <xdr:sp>
      <xdr:nvSpPr>
        <xdr:cNvPr id="9" name="Rectangle 9"/>
        <xdr:cNvSpPr>
          <a:spLocks/>
        </xdr:cNvSpPr>
      </xdr:nvSpPr>
      <xdr:spPr>
        <a:xfrm>
          <a:off x="6257925" y="2533650"/>
          <a:ext cx="1828800" cy="952500"/>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INPUT TAX WORKSHEET</a:t>
          </a:r>
        </a:p>
      </xdr:txBody>
    </xdr:sp>
    <xdr:clientData/>
  </xdr:twoCellAnchor>
  <xdr:twoCellAnchor>
    <xdr:from>
      <xdr:col>11</xdr:col>
      <xdr:colOff>38100</xdr:colOff>
      <xdr:row>21</xdr:row>
      <xdr:rowOff>28575</xdr:rowOff>
    </xdr:from>
    <xdr:to>
      <xdr:col>13</xdr:col>
      <xdr:colOff>600075</xdr:colOff>
      <xdr:row>25</xdr:row>
      <xdr:rowOff>142875</xdr:rowOff>
    </xdr:to>
    <xdr:sp>
      <xdr:nvSpPr>
        <xdr:cNvPr id="10" name="Rectangle 10"/>
        <xdr:cNvSpPr>
          <a:spLocks/>
        </xdr:cNvSpPr>
      </xdr:nvSpPr>
      <xdr:spPr>
        <a:xfrm>
          <a:off x="6248400" y="4057650"/>
          <a:ext cx="1781175" cy="87630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ADJUSTMENTS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EBIT NOTE; CREDIT NOTE;
</a:t>
          </a:r>
          <a:r>
            <a:rPr lang="en-US" cap="none" sz="1000" b="1" i="0" u="none" baseline="0">
              <a:solidFill>
                <a:srgbClr val="000000"/>
              </a:solidFill>
              <a:latin typeface="Arial"/>
              <a:ea typeface="Arial"/>
              <a:cs typeface="Arial"/>
            </a:rPr>
            <a:t>BAD DEBT; ERRORS</a:t>
          </a:r>
        </a:p>
      </xdr:txBody>
    </xdr:sp>
    <xdr:clientData/>
  </xdr:twoCellAnchor>
  <xdr:twoCellAnchor>
    <xdr:from>
      <xdr:col>15</xdr:col>
      <xdr:colOff>28575</xdr:colOff>
      <xdr:row>3</xdr:row>
      <xdr:rowOff>28575</xdr:rowOff>
    </xdr:from>
    <xdr:to>
      <xdr:col>17</xdr:col>
      <xdr:colOff>257175</xdr:colOff>
      <xdr:row>8</xdr:row>
      <xdr:rowOff>142875</xdr:rowOff>
    </xdr:to>
    <xdr:sp>
      <xdr:nvSpPr>
        <xdr:cNvPr id="11" name="AutoShape 11"/>
        <xdr:cNvSpPr>
          <a:spLocks/>
        </xdr:cNvSpPr>
      </xdr:nvSpPr>
      <xdr:spPr>
        <a:xfrm>
          <a:off x="8439150" y="628650"/>
          <a:ext cx="1447800" cy="1066800"/>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IMPORTS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Custom Document</a:t>
          </a:r>
        </a:p>
      </xdr:txBody>
    </xdr:sp>
    <xdr:clientData/>
  </xdr:twoCellAnchor>
  <xdr:twoCellAnchor>
    <xdr:from>
      <xdr:col>12</xdr:col>
      <xdr:colOff>257175</xdr:colOff>
      <xdr:row>8</xdr:row>
      <xdr:rowOff>95250</xdr:rowOff>
    </xdr:from>
    <xdr:to>
      <xdr:col>12</xdr:col>
      <xdr:colOff>266700</xdr:colOff>
      <xdr:row>13</xdr:row>
      <xdr:rowOff>9525</xdr:rowOff>
    </xdr:to>
    <xdr:sp>
      <xdr:nvSpPr>
        <xdr:cNvPr id="12" name="Line 12"/>
        <xdr:cNvSpPr>
          <a:spLocks/>
        </xdr:cNvSpPr>
      </xdr:nvSpPr>
      <xdr:spPr>
        <a:xfrm flipH="1">
          <a:off x="7077075" y="1647825"/>
          <a:ext cx="9525" cy="8667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18</xdr:row>
      <xdr:rowOff>19050</xdr:rowOff>
    </xdr:from>
    <xdr:to>
      <xdr:col>12</xdr:col>
      <xdr:colOff>285750</xdr:colOff>
      <xdr:row>21</xdr:row>
      <xdr:rowOff>38100</xdr:rowOff>
    </xdr:to>
    <xdr:sp>
      <xdr:nvSpPr>
        <xdr:cNvPr id="13" name="Line 13"/>
        <xdr:cNvSpPr>
          <a:spLocks/>
        </xdr:cNvSpPr>
      </xdr:nvSpPr>
      <xdr:spPr>
        <a:xfrm flipV="1">
          <a:off x="7105650" y="3476625"/>
          <a:ext cx="0" cy="590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8</xdr:row>
      <xdr:rowOff>152400</xdr:rowOff>
    </xdr:from>
    <xdr:to>
      <xdr:col>16</xdr:col>
      <xdr:colOff>95250</xdr:colOff>
      <xdr:row>16</xdr:row>
      <xdr:rowOff>19050</xdr:rowOff>
    </xdr:to>
    <xdr:sp>
      <xdr:nvSpPr>
        <xdr:cNvPr id="14" name="Line 14"/>
        <xdr:cNvSpPr>
          <a:spLocks/>
        </xdr:cNvSpPr>
      </xdr:nvSpPr>
      <xdr:spPr>
        <a:xfrm>
          <a:off x="9115425" y="1704975"/>
          <a:ext cx="0" cy="1390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9525</xdr:rowOff>
    </xdr:from>
    <xdr:to>
      <xdr:col>16</xdr:col>
      <xdr:colOff>114300</xdr:colOff>
      <xdr:row>16</xdr:row>
      <xdr:rowOff>9525</xdr:rowOff>
    </xdr:to>
    <xdr:sp>
      <xdr:nvSpPr>
        <xdr:cNvPr id="15" name="Line 15"/>
        <xdr:cNvSpPr>
          <a:spLocks/>
        </xdr:cNvSpPr>
      </xdr:nvSpPr>
      <xdr:spPr>
        <a:xfrm flipH="1">
          <a:off x="8096250" y="308610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9</xdr:row>
      <xdr:rowOff>114300</xdr:rowOff>
    </xdr:from>
    <xdr:to>
      <xdr:col>6</xdr:col>
      <xdr:colOff>581025</xdr:colOff>
      <xdr:row>14</xdr:row>
      <xdr:rowOff>76200</xdr:rowOff>
    </xdr:to>
    <xdr:sp>
      <xdr:nvSpPr>
        <xdr:cNvPr id="16" name="Line 16"/>
        <xdr:cNvSpPr>
          <a:spLocks/>
        </xdr:cNvSpPr>
      </xdr:nvSpPr>
      <xdr:spPr>
        <a:xfrm flipV="1">
          <a:off x="2886075" y="1857375"/>
          <a:ext cx="857250" cy="914400"/>
        </a:xfrm>
        <a:prstGeom prst="line">
          <a:avLst/>
        </a:prstGeom>
        <a:noFill/>
        <a:ln w="28575" cmpd="sng">
          <a:solidFill>
            <a:srgbClr val="00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66675</xdr:rowOff>
    </xdr:from>
    <xdr:to>
      <xdr:col>6</xdr:col>
      <xdr:colOff>600075</xdr:colOff>
      <xdr:row>21</xdr:row>
      <xdr:rowOff>47625</xdr:rowOff>
    </xdr:to>
    <xdr:sp>
      <xdr:nvSpPr>
        <xdr:cNvPr id="17" name="Line 17"/>
        <xdr:cNvSpPr>
          <a:spLocks/>
        </xdr:cNvSpPr>
      </xdr:nvSpPr>
      <xdr:spPr>
        <a:xfrm>
          <a:off x="2847975" y="2952750"/>
          <a:ext cx="914400" cy="11239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0</xdr:rowOff>
    </xdr:from>
    <xdr:to>
      <xdr:col>11</xdr:col>
      <xdr:colOff>28575</xdr:colOff>
      <xdr:row>14</xdr:row>
      <xdr:rowOff>114300</xdr:rowOff>
    </xdr:to>
    <xdr:sp>
      <xdr:nvSpPr>
        <xdr:cNvPr id="18" name="Line 18"/>
        <xdr:cNvSpPr>
          <a:spLocks/>
        </xdr:cNvSpPr>
      </xdr:nvSpPr>
      <xdr:spPr>
        <a:xfrm flipH="1" flipV="1">
          <a:off x="5629275" y="1743075"/>
          <a:ext cx="609600" cy="1066800"/>
        </a:xfrm>
        <a:prstGeom prst="line">
          <a:avLst/>
        </a:prstGeom>
        <a:noFill/>
        <a:ln w="28575" cmpd="sng">
          <a:solidFill>
            <a:srgbClr val="00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15</xdr:row>
      <xdr:rowOff>9525</xdr:rowOff>
    </xdr:from>
    <xdr:to>
      <xdr:col>11</xdr:col>
      <xdr:colOff>28575</xdr:colOff>
      <xdr:row>20</xdr:row>
      <xdr:rowOff>85725</xdr:rowOff>
    </xdr:to>
    <xdr:sp>
      <xdr:nvSpPr>
        <xdr:cNvPr id="19" name="Line 19"/>
        <xdr:cNvSpPr>
          <a:spLocks/>
        </xdr:cNvSpPr>
      </xdr:nvSpPr>
      <xdr:spPr>
        <a:xfrm flipH="1">
          <a:off x="5553075" y="2895600"/>
          <a:ext cx="685800" cy="102870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xdr:row>
      <xdr:rowOff>142875</xdr:rowOff>
    </xdr:from>
    <xdr:to>
      <xdr:col>8</xdr:col>
      <xdr:colOff>238125</xdr:colOff>
      <xdr:row>18</xdr:row>
      <xdr:rowOff>85725</xdr:rowOff>
    </xdr:to>
    <xdr:sp>
      <xdr:nvSpPr>
        <xdr:cNvPr id="20" name="Line 20"/>
        <xdr:cNvSpPr>
          <a:spLocks/>
        </xdr:cNvSpPr>
      </xdr:nvSpPr>
      <xdr:spPr>
        <a:xfrm>
          <a:off x="4619625" y="2266950"/>
          <a:ext cx="0" cy="1276350"/>
        </a:xfrm>
        <a:prstGeom prst="line">
          <a:avLst/>
        </a:prstGeom>
        <a:noFill/>
        <a:ln w="38100" cmpd="dbl">
          <a:solidFill>
            <a:srgbClr val="000000"/>
          </a:solidFill>
          <a:headEnd type="oval"/>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5</xdr:row>
      <xdr:rowOff>152400</xdr:rowOff>
    </xdr:from>
    <xdr:to>
      <xdr:col>9</xdr:col>
      <xdr:colOff>0</xdr:colOff>
      <xdr:row>10</xdr:row>
      <xdr:rowOff>133350</xdr:rowOff>
    </xdr:to>
    <xdr:sp>
      <xdr:nvSpPr>
        <xdr:cNvPr id="1" name="Rectangle 1"/>
        <xdr:cNvSpPr>
          <a:spLocks/>
        </xdr:cNvSpPr>
      </xdr:nvSpPr>
      <xdr:spPr>
        <a:xfrm>
          <a:off x="3486150" y="1076325"/>
          <a:ext cx="1847850" cy="7905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on supplies/Importation</a:t>
          </a:r>
        </a:p>
      </xdr:txBody>
    </xdr:sp>
    <xdr:clientData/>
  </xdr:twoCellAnchor>
  <xdr:twoCellAnchor>
    <xdr:from>
      <xdr:col>2</xdr:col>
      <xdr:colOff>9525</xdr:colOff>
      <xdr:row>15</xdr:row>
      <xdr:rowOff>9525</xdr:rowOff>
    </xdr:from>
    <xdr:to>
      <xdr:col>3</xdr:col>
      <xdr:colOff>581025</xdr:colOff>
      <xdr:row>20</xdr:row>
      <xdr:rowOff>133350</xdr:rowOff>
    </xdr:to>
    <xdr:sp>
      <xdr:nvSpPr>
        <xdr:cNvPr id="2" name="Rectangle 2"/>
        <xdr:cNvSpPr>
          <a:spLocks/>
        </xdr:cNvSpPr>
      </xdr:nvSpPr>
      <xdr:spPr>
        <a:xfrm>
          <a:off x="1076325" y="2552700"/>
          <a:ext cx="1181100" cy="933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Exempt supplies</a:t>
          </a:r>
        </a:p>
      </xdr:txBody>
    </xdr:sp>
    <xdr:clientData/>
  </xdr:twoCellAnchor>
  <xdr:twoCellAnchor>
    <xdr:from>
      <xdr:col>6</xdr:col>
      <xdr:colOff>19050</xdr:colOff>
      <xdr:row>15</xdr:row>
      <xdr:rowOff>9525</xdr:rowOff>
    </xdr:from>
    <xdr:to>
      <xdr:col>9</xdr:col>
      <xdr:colOff>0</xdr:colOff>
      <xdr:row>20</xdr:row>
      <xdr:rowOff>123825</xdr:rowOff>
    </xdr:to>
    <xdr:sp>
      <xdr:nvSpPr>
        <xdr:cNvPr id="3" name="Rectangle 3"/>
        <xdr:cNvSpPr>
          <a:spLocks/>
        </xdr:cNvSpPr>
      </xdr:nvSpPr>
      <xdr:spPr>
        <a:xfrm>
          <a:off x="3524250" y="2552700"/>
          <a:ext cx="1809750" cy="923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Taxable (including Zero-rated)</a:t>
          </a:r>
        </a:p>
      </xdr:txBody>
    </xdr:sp>
    <xdr:clientData/>
  </xdr:twoCellAnchor>
  <xdr:twoCellAnchor>
    <xdr:from>
      <xdr:col>11</xdr:col>
      <xdr:colOff>19050</xdr:colOff>
      <xdr:row>15</xdr:row>
      <xdr:rowOff>19050</xdr:rowOff>
    </xdr:from>
    <xdr:to>
      <xdr:col>14</xdr:col>
      <xdr:colOff>19050</xdr:colOff>
      <xdr:row>20</xdr:row>
      <xdr:rowOff>133350</xdr:rowOff>
    </xdr:to>
    <xdr:sp>
      <xdr:nvSpPr>
        <xdr:cNvPr id="4" name="Rectangle 4"/>
        <xdr:cNvSpPr>
          <a:spLocks/>
        </xdr:cNvSpPr>
      </xdr:nvSpPr>
      <xdr:spPr>
        <a:xfrm>
          <a:off x="6572250" y="2562225"/>
          <a:ext cx="1828800" cy="9239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General overheads &amp; 
</a:t>
          </a:r>
          <a:r>
            <a:rPr lang="en-US" cap="none" sz="1200" b="1" i="0" u="none" baseline="0">
              <a:solidFill>
                <a:srgbClr val="000000"/>
              </a:solidFill>
              <a:latin typeface="Arial"/>
              <a:ea typeface="Arial"/>
              <a:cs typeface="Arial"/>
            </a:rPr>
            <a:t>Others not directly attributable to taxable or exempt supplies</a:t>
          </a:r>
        </a:p>
      </xdr:txBody>
    </xdr:sp>
    <xdr:clientData/>
  </xdr:twoCellAnchor>
  <xdr:twoCellAnchor>
    <xdr:from>
      <xdr:col>2</xdr:col>
      <xdr:colOff>600075</xdr:colOff>
      <xdr:row>13</xdr:row>
      <xdr:rowOff>0</xdr:rowOff>
    </xdr:from>
    <xdr:to>
      <xdr:col>12</xdr:col>
      <xdr:colOff>257175</xdr:colOff>
      <xdr:row>13</xdr:row>
      <xdr:rowOff>0</xdr:rowOff>
    </xdr:to>
    <xdr:sp>
      <xdr:nvSpPr>
        <xdr:cNvPr id="5" name="Line 5"/>
        <xdr:cNvSpPr>
          <a:spLocks/>
        </xdr:cNvSpPr>
      </xdr:nvSpPr>
      <xdr:spPr>
        <a:xfrm>
          <a:off x="1666875" y="2219325"/>
          <a:ext cx="575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13</xdr:row>
      <xdr:rowOff>9525</xdr:rowOff>
    </xdr:from>
    <xdr:to>
      <xdr:col>3</xdr:col>
      <xdr:colOff>0</xdr:colOff>
      <xdr:row>15</xdr:row>
      <xdr:rowOff>0</xdr:rowOff>
    </xdr:to>
    <xdr:sp>
      <xdr:nvSpPr>
        <xdr:cNvPr id="6" name="Line 6"/>
        <xdr:cNvSpPr>
          <a:spLocks/>
        </xdr:cNvSpPr>
      </xdr:nvSpPr>
      <xdr:spPr>
        <a:xfrm>
          <a:off x="1666875" y="2228850"/>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13</xdr:row>
      <xdr:rowOff>0</xdr:rowOff>
    </xdr:from>
    <xdr:to>
      <xdr:col>12</xdr:col>
      <xdr:colOff>257175</xdr:colOff>
      <xdr:row>15</xdr:row>
      <xdr:rowOff>9525</xdr:rowOff>
    </xdr:to>
    <xdr:sp>
      <xdr:nvSpPr>
        <xdr:cNvPr id="7" name="Line 7"/>
        <xdr:cNvSpPr>
          <a:spLocks/>
        </xdr:cNvSpPr>
      </xdr:nvSpPr>
      <xdr:spPr>
        <a:xfrm>
          <a:off x="7419975" y="22193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13</xdr:row>
      <xdr:rowOff>9525</xdr:rowOff>
    </xdr:from>
    <xdr:to>
      <xdr:col>7</xdr:col>
      <xdr:colOff>304800</xdr:colOff>
      <xdr:row>15</xdr:row>
      <xdr:rowOff>28575</xdr:rowOff>
    </xdr:to>
    <xdr:sp>
      <xdr:nvSpPr>
        <xdr:cNvPr id="8" name="Line 8"/>
        <xdr:cNvSpPr>
          <a:spLocks/>
        </xdr:cNvSpPr>
      </xdr:nvSpPr>
      <xdr:spPr>
        <a:xfrm>
          <a:off x="4419600" y="2228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10</xdr:row>
      <xdr:rowOff>133350</xdr:rowOff>
    </xdr:from>
    <xdr:to>
      <xdr:col>7</xdr:col>
      <xdr:colOff>276225</xdr:colOff>
      <xdr:row>13</xdr:row>
      <xdr:rowOff>0</xdr:rowOff>
    </xdr:to>
    <xdr:sp>
      <xdr:nvSpPr>
        <xdr:cNvPr id="9" name="Line 9"/>
        <xdr:cNvSpPr>
          <a:spLocks/>
        </xdr:cNvSpPr>
      </xdr:nvSpPr>
      <xdr:spPr>
        <a:xfrm>
          <a:off x="4391025" y="18669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28</xdr:row>
      <xdr:rowOff>19050</xdr:rowOff>
    </xdr:from>
    <xdr:to>
      <xdr:col>3</xdr:col>
      <xdr:colOff>590550</xdr:colOff>
      <xdr:row>32</xdr:row>
      <xdr:rowOff>142875</xdr:rowOff>
    </xdr:to>
    <xdr:sp>
      <xdr:nvSpPr>
        <xdr:cNvPr id="10" name="AutoShape 10"/>
        <xdr:cNvSpPr>
          <a:spLocks/>
        </xdr:cNvSpPr>
      </xdr:nvSpPr>
      <xdr:spPr>
        <a:xfrm>
          <a:off x="1095375" y="4667250"/>
          <a:ext cx="1171575" cy="7715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not allowable</a:t>
          </a:r>
        </a:p>
      </xdr:txBody>
    </xdr:sp>
    <xdr:clientData/>
  </xdr:twoCellAnchor>
  <xdr:twoCellAnchor>
    <xdr:from>
      <xdr:col>6</xdr:col>
      <xdr:colOff>133350</xdr:colOff>
      <xdr:row>28</xdr:row>
      <xdr:rowOff>9525</xdr:rowOff>
    </xdr:from>
    <xdr:to>
      <xdr:col>8</xdr:col>
      <xdr:colOff>400050</xdr:colOff>
      <xdr:row>32</xdr:row>
      <xdr:rowOff>0</xdr:rowOff>
    </xdr:to>
    <xdr:sp>
      <xdr:nvSpPr>
        <xdr:cNvPr id="11" name="AutoShape 11"/>
        <xdr:cNvSpPr>
          <a:spLocks/>
        </xdr:cNvSpPr>
      </xdr:nvSpPr>
      <xdr:spPr>
        <a:xfrm>
          <a:off x="3638550" y="4657725"/>
          <a:ext cx="1485900" cy="638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allowable</a:t>
          </a:r>
        </a:p>
      </xdr:txBody>
    </xdr:sp>
    <xdr:clientData/>
  </xdr:twoCellAnchor>
  <xdr:twoCellAnchor>
    <xdr:from>
      <xdr:col>11</xdr:col>
      <xdr:colOff>47625</xdr:colOff>
      <xdr:row>28</xdr:row>
      <xdr:rowOff>9525</xdr:rowOff>
    </xdr:from>
    <xdr:to>
      <xdr:col>13</xdr:col>
      <xdr:colOff>485775</xdr:colOff>
      <xdr:row>37</xdr:row>
      <xdr:rowOff>47625</xdr:rowOff>
    </xdr:to>
    <xdr:sp>
      <xdr:nvSpPr>
        <xdr:cNvPr id="12" name="AutoShape 12"/>
        <xdr:cNvSpPr>
          <a:spLocks/>
        </xdr:cNvSpPr>
      </xdr:nvSpPr>
      <xdr:spPr>
        <a:xfrm>
          <a:off x="6600825" y="4657725"/>
          <a:ext cx="1657350" cy="1495425"/>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apportion as per formula
</a:t>
          </a:r>
          <a:r>
            <a:rPr lang="en-US" cap="none" sz="1200" b="1" i="0" u="none" baseline="0">
              <a:solidFill>
                <a:srgbClr val="000000"/>
              </a:solidFill>
              <a:latin typeface="Arial"/>
              <a:ea typeface="Arial"/>
              <a:cs typeface="Arial"/>
            </a:rPr>
            <a:t>A x ( B / C)
</a:t>
          </a:r>
          <a:r>
            <a:rPr lang="en-US" cap="none" sz="1000" b="1" i="0" u="none" baseline="0">
              <a:solidFill>
                <a:srgbClr val="000000"/>
              </a:solidFill>
              <a:latin typeface="Arial"/>
              <a:ea typeface="Arial"/>
              <a:cs typeface="Arial"/>
            </a:rPr>
            <a:t>where A = NA
</a:t>
          </a:r>
          <a:r>
            <a:rPr lang="en-US" cap="none" sz="1000" b="1" i="0" u="none" baseline="0">
              <a:solidFill>
                <a:srgbClr val="000000"/>
              </a:solidFill>
              <a:latin typeface="Arial"/>
              <a:ea typeface="Arial"/>
              <a:cs typeface="Arial"/>
            </a:rPr>
            <a:t>B = taxable supplies
</a:t>
          </a:r>
          <a:r>
            <a:rPr lang="en-US" cap="none" sz="1000" b="1" i="0" u="none" baseline="0">
              <a:solidFill>
                <a:srgbClr val="000000"/>
              </a:solidFill>
              <a:latin typeface="Arial"/>
              <a:ea typeface="Arial"/>
              <a:cs typeface="Arial"/>
            </a:rPr>
            <a:t>C = total supplies</a:t>
          </a:r>
        </a:p>
      </xdr:txBody>
    </xdr:sp>
    <xdr:clientData/>
  </xdr:twoCellAnchor>
  <xdr:twoCellAnchor>
    <xdr:from>
      <xdr:col>2</xdr:col>
      <xdr:colOff>590550</xdr:colOff>
      <xdr:row>20</xdr:row>
      <xdr:rowOff>152400</xdr:rowOff>
    </xdr:from>
    <xdr:to>
      <xdr:col>2</xdr:col>
      <xdr:colOff>590550</xdr:colOff>
      <xdr:row>28</xdr:row>
      <xdr:rowOff>9525</xdr:rowOff>
    </xdr:to>
    <xdr:sp>
      <xdr:nvSpPr>
        <xdr:cNvPr id="13" name="Line 13"/>
        <xdr:cNvSpPr>
          <a:spLocks/>
        </xdr:cNvSpPr>
      </xdr:nvSpPr>
      <xdr:spPr>
        <a:xfrm>
          <a:off x="1657350" y="3505200"/>
          <a:ext cx="0" cy="1152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xdr:row>
      <xdr:rowOff>123825</xdr:rowOff>
    </xdr:from>
    <xdr:to>
      <xdr:col>7</xdr:col>
      <xdr:colOff>295275</xdr:colOff>
      <xdr:row>27</xdr:row>
      <xdr:rowOff>152400</xdr:rowOff>
    </xdr:to>
    <xdr:sp>
      <xdr:nvSpPr>
        <xdr:cNvPr id="14" name="Line 14"/>
        <xdr:cNvSpPr>
          <a:spLocks/>
        </xdr:cNvSpPr>
      </xdr:nvSpPr>
      <xdr:spPr>
        <a:xfrm>
          <a:off x="4410075" y="3476625"/>
          <a:ext cx="0" cy="1162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20</xdr:row>
      <xdr:rowOff>123825</xdr:rowOff>
    </xdr:from>
    <xdr:to>
      <xdr:col>12</xdr:col>
      <xdr:colOff>285750</xdr:colOff>
      <xdr:row>28</xdr:row>
      <xdr:rowOff>9525</xdr:rowOff>
    </xdr:to>
    <xdr:sp>
      <xdr:nvSpPr>
        <xdr:cNvPr id="15" name="Line 15"/>
        <xdr:cNvSpPr>
          <a:spLocks/>
        </xdr:cNvSpPr>
      </xdr:nvSpPr>
      <xdr:spPr>
        <a:xfrm>
          <a:off x="7448550" y="3476625"/>
          <a:ext cx="0" cy="11811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33</xdr:row>
      <xdr:rowOff>57150</xdr:rowOff>
    </xdr:from>
    <xdr:to>
      <xdr:col>6</xdr:col>
      <xdr:colOff>247650</xdr:colOff>
      <xdr:row>37</xdr:row>
      <xdr:rowOff>142875</xdr:rowOff>
    </xdr:to>
    <xdr:sp>
      <xdr:nvSpPr>
        <xdr:cNvPr id="16" name="AutoShape 16"/>
        <xdr:cNvSpPr>
          <a:spLocks/>
        </xdr:cNvSpPr>
      </xdr:nvSpPr>
      <xdr:spPr>
        <a:xfrm>
          <a:off x="2190750" y="5514975"/>
          <a:ext cx="1562100" cy="7334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Tax on specific items not allowable</a:t>
          </a:r>
        </a:p>
      </xdr:txBody>
    </xdr:sp>
    <xdr:clientData/>
  </xdr:twoCellAnchor>
  <xdr:twoCellAnchor>
    <xdr:from>
      <xdr:col>5</xdr:col>
      <xdr:colOff>38100</xdr:colOff>
      <xdr:row>13</xdr:row>
      <xdr:rowOff>0</xdr:rowOff>
    </xdr:from>
    <xdr:to>
      <xdr:col>5</xdr:col>
      <xdr:colOff>47625</xdr:colOff>
      <xdr:row>33</xdr:row>
      <xdr:rowOff>9525</xdr:rowOff>
    </xdr:to>
    <xdr:sp>
      <xdr:nvSpPr>
        <xdr:cNvPr id="17" name="Line 17"/>
        <xdr:cNvSpPr>
          <a:spLocks/>
        </xdr:cNvSpPr>
      </xdr:nvSpPr>
      <xdr:spPr>
        <a:xfrm flipH="1">
          <a:off x="2933700" y="2219325"/>
          <a:ext cx="9525" cy="3248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28575</xdr:rowOff>
    </xdr:from>
    <xdr:to>
      <xdr:col>10</xdr:col>
      <xdr:colOff>428625</xdr:colOff>
      <xdr:row>10</xdr:row>
      <xdr:rowOff>47625</xdr:rowOff>
    </xdr:to>
    <xdr:sp>
      <xdr:nvSpPr>
        <xdr:cNvPr id="1" name="AutoShape 1"/>
        <xdr:cNvSpPr>
          <a:spLocks/>
        </xdr:cNvSpPr>
      </xdr:nvSpPr>
      <xdr:spPr>
        <a:xfrm>
          <a:off x="2724150" y="685800"/>
          <a:ext cx="3781425" cy="11049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ISLAND PURIFIED WATER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Boxes 891, any Place, Nassau
</a:t>
          </a:r>
          <a:r>
            <a:rPr lang="en-US" cap="none" sz="1000" b="0" i="0" u="none" baseline="0">
              <a:solidFill>
                <a:srgbClr val="000000"/>
              </a:solidFill>
              <a:latin typeface="Arial"/>
              <a:ea typeface="Arial"/>
              <a:cs typeface="Arial"/>
            </a:rPr>
            <a:t>Tel: (000) 466-7517. Fax (000) 466-2862
</a:t>
          </a:r>
          <a:r>
            <a:rPr lang="en-US" cap="none" sz="1000" b="0" i="0" u="none" baseline="0">
              <a:solidFill>
                <a:srgbClr val="000000"/>
              </a:solidFill>
              <a:latin typeface="Arial"/>
              <a:ea typeface="Arial"/>
              <a:cs typeface="Arial"/>
            </a:rPr>
            <a:t>email: islandpurified water@yahoo.com</a:t>
          </a:r>
        </a:p>
      </xdr:txBody>
    </xdr:sp>
    <xdr:clientData/>
  </xdr:twoCellAnchor>
  <xdr:twoCellAnchor>
    <xdr:from>
      <xdr:col>6</xdr:col>
      <xdr:colOff>371475</xdr:colOff>
      <xdr:row>31</xdr:row>
      <xdr:rowOff>104775</xdr:rowOff>
    </xdr:from>
    <xdr:to>
      <xdr:col>8</xdr:col>
      <xdr:colOff>228600</xdr:colOff>
      <xdr:row>34</xdr:row>
      <xdr:rowOff>38100</xdr:rowOff>
    </xdr:to>
    <xdr:sp>
      <xdr:nvSpPr>
        <xdr:cNvPr id="2" name="Oval 2"/>
        <xdr:cNvSpPr>
          <a:spLocks/>
        </xdr:cNvSpPr>
      </xdr:nvSpPr>
      <xdr:spPr>
        <a:xfrm>
          <a:off x="3629025" y="5762625"/>
          <a:ext cx="1295400" cy="504825"/>
        </a:xfrm>
        <a:prstGeom prst="ellipse">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$68.80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14</xdr:row>
      <xdr:rowOff>104775</xdr:rowOff>
    </xdr:from>
    <xdr:to>
      <xdr:col>6</xdr:col>
      <xdr:colOff>809625</xdr:colOff>
      <xdr:row>18</xdr:row>
      <xdr:rowOff>95250</xdr:rowOff>
    </xdr:to>
    <xdr:sp>
      <xdr:nvSpPr>
        <xdr:cNvPr id="1" name="Freeform 3"/>
        <xdr:cNvSpPr>
          <a:spLocks/>
        </xdr:cNvSpPr>
      </xdr:nvSpPr>
      <xdr:spPr>
        <a:xfrm>
          <a:off x="2962275" y="3181350"/>
          <a:ext cx="4857750" cy="809625"/>
        </a:xfrm>
        <a:custGeom>
          <a:pathLst>
            <a:path h="247" w="511">
              <a:moveTo>
                <a:pt x="0" y="46"/>
              </a:moveTo>
              <a:cubicBezTo>
                <a:pt x="91" y="146"/>
                <a:pt x="183" y="247"/>
                <a:pt x="262" y="245"/>
              </a:cubicBezTo>
              <a:cubicBezTo>
                <a:pt x="341" y="243"/>
                <a:pt x="441" y="68"/>
                <a:pt x="476" y="34"/>
              </a:cubicBezTo>
              <a:cubicBezTo>
                <a:pt x="511" y="0"/>
                <a:pt x="491" y="20"/>
                <a:pt x="472" y="40"/>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1209675</xdr:colOff>
      <xdr:row>18</xdr:row>
      <xdr:rowOff>104775</xdr:rowOff>
    </xdr:from>
    <xdr:to>
      <xdr:col>6</xdr:col>
      <xdr:colOff>352425</xdr:colOff>
      <xdr:row>24</xdr:row>
      <xdr:rowOff>104775</xdr:rowOff>
    </xdr:to>
    <xdr:sp>
      <xdr:nvSpPr>
        <xdr:cNvPr id="2" name="AutoShape 4"/>
        <xdr:cNvSpPr>
          <a:spLocks/>
        </xdr:cNvSpPr>
      </xdr:nvSpPr>
      <xdr:spPr>
        <a:xfrm>
          <a:off x="3800475" y="4000500"/>
          <a:ext cx="3562350" cy="971550"/>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Supplies/sales can be tax inclusive or exclusive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32</xdr:row>
      <xdr:rowOff>0</xdr:rowOff>
    </xdr:to>
    <xdr:sp>
      <xdr:nvSpPr>
        <xdr:cNvPr id="1" name="Rectangle 1"/>
        <xdr:cNvSpPr>
          <a:spLocks/>
        </xdr:cNvSpPr>
      </xdr:nvSpPr>
      <xdr:spPr>
        <a:xfrm>
          <a:off x="0" y="333375"/>
          <a:ext cx="8972550" cy="7353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AH124"/>
  <sheetViews>
    <sheetView view="pageBreakPreview" zoomScale="60" zoomScalePageLayoutView="0" workbookViewId="0" topLeftCell="A1">
      <selection activeCell="H15" sqref="H15"/>
    </sheetView>
  </sheetViews>
  <sheetFormatPr defaultColWidth="9.140625" defaultRowHeight="12.75"/>
  <cols>
    <col min="2" max="2" width="5.8515625" style="0" customWidth="1"/>
    <col min="3" max="3" width="6.57421875" style="0" customWidth="1"/>
    <col min="9" max="9" width="14.8515625" style="0" customWidth="1"/>
    <col min="10" max="10" width="13.140625" style="0" customWidth="1"/>
    <col min="11" max="11" width="15.7109375" style="0" customWidth="1"/>
    <col min="13" max="13" width="17.00390625" style="0" customWidth="1"/>
  </cols>
  <sheetData>
    <row r="1" spans="1:34" ht="12.7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row>
    <row r="2" spans="1:34" ht="12.7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row>
    <row r="3" spans="1:34" ht="13.5" thickBo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row>
    <row r="4" spans="1:18" ht="36">
      <c r="A4" s="191"/>
      <c r="B4" s="191"/>
      <c r="C4" s="210" t="s">
        <v>200</v>
      </c>
      <c r="D4" s="211"/>
      <c r="E4" s="212"/>
      <c r="F4" s="212"/>
      <c r="G4" s="212"/>
      <c r="H4" s="212"/>
      <c r="I4" s="212"/>
      <c r="J4" s="212"/>
      <c r="K4" s="212"/>
      <c r="L4" s="203"/>
      <c r="M4" s="202"/>
      <c r="N4" s="191"/>
      <c r="O4" s="191"/>
      <c r="P4" s="191"/>
      <c r="Q4" s="191"/>
      <c r="R4" s="191"/>
    </row>
    <row r="5" spans="1:18" ht="36">
      <c r="A5" s="191"/>
      <c r="B5" s="191"/>
      <c r="C5" s="231"/>
      <c r="D5" s="232"/>
      <c r="E5" s="232"/>
      <c r="F5" s="232"/>
      <c r="G5" s="232"/>
      <c r="H5" s="232"/>
      <c r="I5" s="232"/>
      <c r="J5" s="232"/>
      <c r="K5" s="232"/>
      <c r="L5" s="233"/>
      <c r="M5" s="234"/>
      <c r="N5" s="191"/>
      <c r="O5" s="191"/>
      <c r="P5" s="191"/>
      <c r="Q5" s="191"/>
      <c r="R5" s="191"/>
    </row>
    <row r="6" spans="1:18" ht="36">
      <c r="A6" s="191"/>
      <c r="B6" s="192"/>
      <c r="C6" s="215"/>
      <c r="D6" s="216" t="s">
        <v>141</v>
      </c>
      <c r="E6" s="217"/>
      <c r="F6" s="217"/>
      <c r="G6" s="217"/>
      <c r="H6" s="217"/>
      <c r="I6" s="217"/>
      <c r="J6" s="217"/>
      <c r="K6" s="217"/>
      <c r="L6" s="205"/>
      <c r="M6" s="35"/>
      <c r="N6" s="191"/>
      <c r="O6" s="191"/>
      <c r="P6" s="191"/>
      <c r="Q6" s="191"/>
      <c r="R6" s="191"/>
    </row>
    <row r="7" spans="1:18" ht="36">
      <c r="A7" s="191"/>
      <c r="B7" s="191"/>
      <c r="C7" s="231"/>
      <c r="D7" s="232"/>
      <c r="E7" s="232"/>
      <c r="F7" s="232"/>
      <c r="G7" s="232"/>
      <c r="H7" s="232" t="s">
        <v>325</v>
      </c>
      <c r="I7" s="232"/>
      <c r="J7" s="232"/>
      <c r="K7" s="232"/>
      <c r="L7" s="233"/>
      <c r="M7" s="234"/>
      <c r="N7" s="191"/>
      <c r="O7" s="191"/>
      <c r="P7" s="191"/>
      <c r="Q7" s="191"/>
      <c r="R7" s="191"/>
    </row>
    <row r="8" spans="1:18" ht="36">
      <c r="A8" s="191"/>
      <c r="B8" s="191"/>
      <c r="C8" s="231"/>
      <c r="D8" s="232"/>
      <c r="E8" s="232"/>
      <c r="F8" s="232"/>
      <c r="G8" s="232"/>
      <c r="H8" s="232"/>
      <c r="I8" s="232"/>
      <c r="J8" s="232"/>
      <c r="K8" s="232"/>
      <c r="L8" s="233"/>
      <c r="M8" s="234"/>
      <c r="N8" s="191"/>
      <c r="O8" s="191"/>
      <c r="P8" s="191"/>
      <c r="Q8" s="191"/>
      <c r="R8" s="191"/>
    </row>
    <row r="9" spans="1:18" ht="36">
      <c r="A9" s="191"/>
      <c r="B9" s="191"/>
      <c r="C9" s="213"/>
      <c r="D9" s="214" t="s">
        <v>16</v>
      </c>
      <c r="E9" s="214"/>
      <c r="F9" s="214"/>
      <c r="G9" s="214"/>
      <c r="H9" s="214"/>
      <c r="I9" s="214"/>
      <c r="J9" s="214"/>
      <c r="K9" s="214"/>
      <c r="L9" s="205"/>
      <c r="M9" s="35"/>
      <c r="N9" s="191"/>
      <c r="O9" s="191"/>
      <c r="P9" s="191"/>
      <c r="Q9" s="191"/>
      <c r="R9" s="191"/>
    </row>
    <row r="10" spans="1:18" ht="36">
      <c r="A10" s="191"/>
      <c r="B10" s="191"/>
      <c r="C10" s="213"/>
      <c r="D10" s="214" t="s">
        <v>17</v>
      </c>
      <c r="E10" s="214"/>
      <c r="F10" s="214"/>
      <c r="G10" s="214"/>
      <c r="H10" s="214"/>
      <c r="I10" s="214"/>
      <c r="J10" s="214"/>
      <c r="K10" s="214"/>
      <c r="L10" s="205"/>
      <c r="M10" s="35"/>
      <c r="N10" s="191"/>
      <c r="O10" s="191"/>
      <c r="P10" s="191"/>
      <c r="Q10" s="191"/>
      <c r="R10" s="191"/>
    </row>
    <row r="11" spans="1:18" ht="36">
      <c r="A11" s="191"/>
      <c r="B11" s="191"/>
      <c r="C11" s="213"/>
      <c r="D11" s="214" t="s">
        <v>329</v>
      </c>
      <c r="E11" s="214"/>
      <c r="F11" s="214"/>
      <c r="G11" s="214"/>
      <c r="H11" s="214"/>
      <c r="I11" s="214"/>
      <c r="J11" s="214"/>
      <c r="K11" s="214"/>
      <c r="L11" s="205"/>
      <c r="M11" s="35"/>
      <c r="N11" s="191"/>
      <c r="O11" s="191"/>
      <c r="P11" s="191"/>
      <c r="Q11" s="191"/>
      <c r="R11" s="191"/>
    </row>
    <row r="12" spans="1:18" ht="36">
      <c r="A12" s="191"/>
      <c r="B12" s="191"/>
      <c r="C12" s="213"/>
      <c r="D12" s="218" t="s">
        <v>147</v>
      </c>
      <c r="E12" s="214"/>
      <c r="F12" s="214"/>
      <c r="G12" s="214"/>
      <c r="H12" s="214"/>
      <c r="I12" s="214"/>
      <c r="J12" s="214"/>
      <c r="K12" s="214"/>
      <c r="L12" s="205"/>
      <c r="M12" s="35"/>
      <c r="N12" s="191"/>
      <c r="O12" s="191"/>
      <c r="P12" s="191"/>
      <c r="Q12" s="191"/>
      <c r="R12" s="191"/>
    </row>
    <row r="13" spans="1:18" ht="36">
      <c r="A13" s="191"/>
      <c r="B13" s="191"/>
      <c r="C13" s="213"/>
      <c r="D13" s="218" t="s">
        <v>151</v>
      </c>
      <c r="E13" s="214"/>
      <c r="F13" s="214"/>
      <c r="G13" s="214"/>
      <c r="H13" s="214"/>
      <c r="I13" s="214"/>
      <c r="J13" s="214"/>
      <c r="K13" s="214"/>
      <c r="L13" s="205"/>
      <c r="M13" s="35"/>
      <c r="N13" s="191"/>
      <c r="O13" s="191"/>
      <c r="P13" s="191"/>
      <c r="Q13" s="191"/>
      <c r="R13" s="191"/>
    </row>
    <row r="14" spans="1:18" ht="36">
      <c r="A14" s="191"/>
      <c r="B14" s="191"/>
      <c r="C14" s="213"/>
      <c r="D14" s="218" t="s">
        <v>152</v>
      </c>
      <c r="E14" s="214"/>
      <c r="F14" s="214"/>
      <c r="G14" s="214"/>
      <c r="H14" s="214"/>
      <c r="I14" s="214"/>
      <c r="J14" s="214"/>
      <c r="K14" s="214"/>
      <c r="L14" s="205"/>
      <c r="M14" s="35"/>
      <c r="N14" s="191"/>
      <c r="O14" s="191"/>
      <c r="P14" s="191"/>
      <c r="Q14" s="191"/>
      <c r="R14" s="191"/>
    </row>
    <row r="15" spans="1:18" ht="36">
      <c r="A15" s="191"/>
      <c r="B15" s="191"/>
      <c r="C15" s="369" t="s">
        <v>326</v>
      </c>
      <c r="D15" s="374" t="s">
        <v>327</v>
      </c>
      <c r="E15" s="370"/>
      <c r="F15" s="370"/>
      <c r="G15" s="370"/>
      <c r="H15" s="370"/>
      <c r="I15" s="370"/>
      <c r="J15" s="370"/>
      <c r="K15" s="370"/>
      <c r="L15" s="371"/>
      <c r="M15" s="372"/>
      <c r="N15" s="191"/>
      <c r="O15" s="191"/>
      <c r="P15" s="191"/>
      <c r="Q15" s="191"/>
      <c r="R15" s="191"/>
    </row>
    <row r="16" spans="1:18" ht="21">
      <c r="A16" s="191"/>
      <c r="B16" s="191"/>
      <c r="C16" s="373"/>
      <c r="D16" s="374" t="s">
        <v>328</v>
      </c>
      <c r="E16" s="371"/>
      <c r="F16" s="371"/>
      <c r="G16" s="371"/>
      <c r="H16" s="371"/>
      <c r="I16" s="371"/>
      <c r="J16" s="371"/>
      <c r="K16" s="371"/>
      <c r="L16" s="371"/>
      <c r="M16" s="372"/>
      <c r="N16" s="191"/>
      <c r="O16" s="191"/>
      <c r="P16" s="191"/>
      <c r="Q16" s="191"/>
      <c r="R16" s="191"/>
    </row>
    <row r="17" spans="1:18" ht="13.5">
      <c r="A17" s="191"/>
      <c r="B17" s="191"/>
      <c r="C17" s="373"/>
      <c r="D17" s="371"/>
      <c r="E17" s="371"/>
      <c r="F17" s="371"/>
      <c r="G17" s="371"/>
      <c r="H17" s="371"/>
      <c r="I17" s="371"/>
      <c r="J17" s="371"/>
      <c r="K17" s="371"/>
      <c r="L17" s="371"/>
      <c r="M17" s="372"/>
      <c r="N17" s="191"/>
      <c r="O17" s="191"/>
      <c r="P17" s="191"/>
      <c r="Q17" s="191"/>
      <c r="R17" s="191"/>
    </row>
    <row r="18" spans="1:18" ht="13.5">
      <c r="A18" s="191"/>
      <c r="B18" s="191"/>
      <c r="C18" s="204"/>
      <c r="D18" s="206" t="s">
        <v>153</v>
      </c>
      <c r="E18" s="205"/>
      <c r="F18" s="205"/>
      <c r="G18" s="205"/>
      <c r="H18" s="205"/>
      <c r="I18" s="205"/>
      <c r="J18" s="205"/>
      <c r="K18" s="205"/>
      <c r="L18" s="205"/>
      <c r="M18" s="35"/>
      <c r="N18" s="191"/>
      <c r="O18" s="191"/>
      <c r="P18" s="191"/>
      <c r="Q18" s="191"/>
      <c r="R18" s="191"/>
    </row>
    <row r="19" spans="1:18" ht="13.5">
      <c r="A19" s="191"/>
      <c r="B19" s="191"/>
      <c r="C19" s="204"/>
      <c r="D19" s="206" t="s">
        <v>154</v>
      </c>
      <c r="E19" s="205"/>
      <c r="F19" s="205"/>
      <c r="G19" s="205"/>
      <c r="H19" s="205"/>
      <c r="I19" s="205"/>
      <c r="J19" s="205"/>
      <c r="K19" s="205"/>
      <c r="L19" s="205"/>
      <c r="M19" s="35"/>
      <c r="N19" s="191"/>
      <c r="O19" s="191"/>
      <c r="P19" s="191"/>
      <c r="Q19" s="191"/>
      <c r="R19" s="191"/>
    </row>
    <row r="20" spans="1:18" ht="12.75">
      <c r="A20" s="191"/>
      <c r="B20" s="191"/>
      <c r="C20" s="33"/>
      <c r="D20" s="34"/>
      <c r="E20" s="34"/>
      <c r="F20" s="34"/>
      <c r="G20" s="34"/>
      <c r="H20" s="34"/>
      <c r="I20" s="34"/>
      <c r="J20" s="34"/>
      <c r="K20" s="34"/>
      <c r="L20" s="34"/>
      <c r="M20" s="35"/>
      <c r="N20" s="191"/>
      <c r="O20" s="191"/>
      <c r="P20" s="191"/>
      <c r="Q20" s="191"/>
      <c r="R20" s="191"/>
    </row>
    <row r="21" spans="1:18" ht="13.5" thickBot="1">
      <c r="A21" s="191"/>
      <c r="B21" s="191"/>
      <c r="C21" s="36"/>
      <c r="D21" s="37"/>
      <c r="E21" s="37"/>
      <c r="F21" s="37"/>
      <c r="G21" s="37"/>
      <c r="H21" s="37"/>
      <c r="I21" s="37"/>
      <c r="J21" s="37"/>
      <c r="K21" s="37"/>
      <c r="L21" s="37"/>
      <c r="M21" s="38"/>
      <c r="N21" s="191"/>
      <c r="O21" s="191"/>
      <c r="P21" s="191"/>
      <c r="Q21" s="191"/>
      <c r="R21" s="191"/>
    </row>
    <row r="22" spans="1:18" ht="12.75">
      <c r="A22" s="191"/>
      <c r="B22" s="191"/>
      <c r="C22" s="191"/>
      <c r="D22" s="191"/>
      <c r="E22" s="191"/>
      <c r="F22" s="191"/>
      <c r="G22" s="191"/>
      <c r="H22" s="191"/>
      <c r="I22" s="191"/>
      <c r="J22" s="191"/>
      <c r="K22" s="191"/>
      <c r="L22" s="191"/>
      <c r="M22" s="191"/>
      <c r="N22" s="191"/>
      <c r="O22" s="191"/>
      <c r="P22" s="191"/>
      <c r="Q22" s="191"/>
      <c r="R22" s="191"/>
    </row>
    <row r="23" spans="1:18" ht="12.75">
      <c r="A23" s="191"/>
      <c r="B23" s="191"/>
      <c r="C23" s="191"/>
      <c r="D23" s="191"/>
      <c r="E23" s="191"/>
      <c r="F23" s="191"/>
      <c r="G23" s="191"/>
      <c r="H23" s="191"/>
      <c r="I23" s="191"/>
      <c r="J23" s="191"/>
      <c r="K23" s="191"/>
      <c r="L23" s="191"/>
      <c r="M23" s="191"/>
      <c r="N23" s="191"/>
      <c r="O23" s="191"/>
      <c r="P23" s="191"/>
      <c r="Q23" s="191"/>
      <c r="R23" s="191"/>
    </row>
    <row r="24" spans="1:18" ht="12.75">
      <c r="A24" s="191"/>
      <c r="B24" s="191"/>
      <c r="C24" s="191"/>
      <c r="D24" s="191"/>
      <c r="E24" s="191"/>
      <c r="F24" s="191"/>
      <c r="G24" s="191"/>
      <c r="H24" s="191"/>
      <c r="I24" s="191"/>
      <c r="J24" s="191"/>
      <c r="K24" s="191"/>
      <c r="L24" s="191"/>
      <c r="M24" s="191"/>
      <c r="N24" s="191"/>
      <c r="O24" s="191"/>
      <c r="P24" s="191"/>
      <c r="Q24" s="191"/>
      <c r="R24" s="191"/>
    </row>
    <row r="25" spans="1:18" ht="12.75">
      <c r="A25" s="191"/>
      <c r="B25" s="191"/>
      <c r="C25" s="191"/>
      <c r="D25" s="191"/>
      <c r="E25" s="191"/>
      <c r="F25" s="191"/>
      <c r="G25" s="191"/>
      <c r="H25" s="191"/>
      <c r="I25" s="191"/>
      <c r="J25" s="191"/>
      <c r="K25" s="191"/>
      <c r="L25" s="191"/>
      <c r="M25" s="191"/>
      <c r="N25" s="191"/>
      <c r="O25" s="191"/>
      <c r="P25" s="191"/>
      <c r="Q25" s="191"/>
      <c r="R25" s="191"/>
    </row>
    <row r="26" spans="1:18" ht="12.75">
      <c r="A26" s="191"/>
      <c r="B26" s="191"/>
      <c r="C26" s="191"/>
      <c r="D26" s="191"/>
      <c r="E26" s="191"/>
      <c r="F26" s="191"/>
      <c r="G26" s="191"/>
      <c r="H26" s="191"/>
      <c r="I26" s="191"/>
      <c r="J26" s="191"/>
      <c r="K26" s="191"/>
      <c r="L26" s="191"/>
      <c r="M26" s="191"/>
      <c r="N26" s="191"/>
      <c r="O26" s="191"/>
      <c r="P26" s="191"/>
      <c r="Q26" s="191"/>
      <c r="R26" s="191"/>
    </row>
    <row r="27" spans="1:18" ht="12.75">
      <c r="A27" s="191"/>
      <c r="B27" s="191"/>
      <c r="C27" s="191"/>
      <c r="D27" s="191"/>
      <c r="E27" s="191"/>
      <c r="F27" s="191"/>
      <c r="G27" s="191"/>
      <c r="H27" s="191"/>
      <c r="I27" s="191"/>
      <c r="J27" s="191"/>
      <c r="K27" s="191"/>
      <c r="L27" s="191"/>
      <c r="M27" s="191"/>
      <c r="N27" s="191"/>
      <c r="O27" s="191"/>
      <c r="P27" s="191"/>
      <c r="Q27" s="191"/>
      <c r="R27" s="191"/>
    </row>
    <row r="28" spans="1:18" ht="12.75">
      <c r="A28" s="191"/>
      <c r="B28" s="191"/>
      <c r="C28" s="191"/>
      <c r="D28" s="191"/>
      <c r="E28" s="191"/>
      <c r="F28" s="191"/>
      <c r="G28" s="191"/>
      <c r="H28" s="191"/>
      <c r="I28" s="191"/>
      <c r="J28" s="191"/>
      <c r="K28" s="191"/>
      <c r="L28" s="191"/>
      <c r="M28" s="191"/>
      <c r="N28" s="191"/>
      <c r="O28" s="191"/>
      <c r="P28" s="191"/>
      <c r="Q28" s="191"/>
      <c r="R28" s="191"/>
    </row>
    <row r="29" spans="1:18" ht="12.75">
      <c r="A29" s="191"/>
      <c r="B29" s="191"/>
      <c r="C29" s="191"/>
      <c r="D29" s="191"/>
      <c r="E29" s="191"/>
      <c r="F29" s="191"/>
      <c r="G29" s="191"/>
      <c r="H29" s="191"/>
      <c r="I29" s="191"/>
      <c r="J29" s="191"/>
      <c r="K29" s="191"/>
      <c r="L29" s="191"/>
      <c r="M29" s="191"/>
      <c r="N29" s="191"/>
      <c r="O29" s="191"/>
      <c r="P29" s="191"/>
      <c r="Q29" s="191"/>
      <c r="R29" s="191"/>
    </row>
    <row r="30" spans="1:18" ht="12.75">
      <c r="A30" s="191"/>
      <c r="B30" s="191"/>
      <c r="C30" s="191"/>
      <c r="D30" s="191"/>
      <c r="E30" s="191"/>
      <c r="F30" s="191"/>
      <c r="G30" s="191"/>
      <c r="H30" s="191"/>
      <c r="I30" s="191"/>
      <c r="J30" s="191"/>
      <c r="K30" s="191"/>
      <c r="L30" s="191"/>
      <c r="M30" s="191"/>
      <c r="N30" s="191"/>
      <c r="O30" s="191"/>
      <c r="P30" s="191"/>
      <c r="Q30" s="191"/>
      <c r="R30" s="191"/>
    </row>
    <row r="31" spans="1:18" ht="12.75">
      <c r="A31" s="191"/>
      <c r="B31" s="191"/>
      <c r="C31" s="191"/>
      <c r="D31" s="191"/>
      <c r="E31" s="191"/>
      <c r="F31" s="191"/>
      <c r="G31" s="191"/>
      <c r="H31" s="191"/>
      <c r="I31" s="191"/>
      <c r="J31" s="191"/>
      <c r="K31" s="191"/>
      <c r="L31" s="191"/>
      <c r="M31" s="191"/>
      <c r="N31" s="191"/>
      <c r="O31" s="191"/>
      <c r="P31" s="191"/>
      <c r="Q31" s="191"/>
      <c r="R31" s="191"/>
    </row>
    <row r="32" spans="1:18" ht="12.75">
      <c r="A32" s="191"/>
      <c r="B32" s="191"/>
      <c r="C32" s="191"/>
      <c r="D32" s="191"/>
      <c r="E32" s="191"/>
      <c r="F32" s="191"/>
      <c r="G32" s="191"/>
      <c r="H32" s="191"/>
      <c r="I32" s="191"/>
      <c r="J32" s="191"/>
      <c r="K32" s="191"/>
      <c r="L32" s="191"/>
      <c r="M32" s="191"/>
      <c r="N32" s="191"/>
      <c r="O32" s="191"/>
      <c r="P32" s="191"/>
      <c r="Q32" s="191"/>
      <c r="R32" s="191"/>
    </row>
    <row r="33" spans="1:18" ht="12.75">
      <c r="A33" s="191"/>
      <c r="B33" s="191"/>
      <c r="C33" s="191"/>
      <c r="D33" s="191"/>
      <c r="E33" s="191"/>
      <c r="F33" s="191"/>
      <c r="G33" s="191"/>
      <c r="H33" s="191"/>
      <c r="I33" s="191"/>
      <c r="J33" s="191"/>
      <c r="K33" s="191"/>
      <c r="L33" s="191"/>
      <c r="M33" s="191"/>
      <c r="N33" s="191"/>
      <c r="O33" s="191"/>
      <c r="P33" s="191"/>
      <c r="Q33" s="191"/>
      <c r="R33" s="191"/>
    </row>
    <row r="34" spans="1:18" ht="12.75">
      <c r="A34" s="191"/>
      <c r="B34" s="191"/>
      <c r="C34" s="191"/>
      <c r="D34" s="191"/>
      <c r="E34" s="191"/>
      <c r="F34" s="191"/>
      <c r="G34" s="191"/>
      <c r="H34" s="191"/>
      <c r="I34" s="191"/>
      <c r="J34" s="191"/>
      <c r="K34" s="191"/>
      <c r="L34" s="191"/>
      <c r="M34" s="191"/>
      <c r="N34" s="191"/>
      <c r="O34" s="191"/>
      <c r="P34" s="191"/>
      <c r="Q34" s="191"/>
      <c r="R34" s="191"/>
    </row>
    <row r="35" spans="1:18" ht="12.75">
      <c r="A35" s="191"/>
      <c r="B35" s="191"/>
      <c r="C35" s="191"/>
      <c r="D35" s="191"/>
      <c r="E35" s="191"/>
      <c r="F35" s="191"/>
      <c r="G35" s="191"/>
      <c r="H35" s="191"/>
      <c r="I35" s="191"/>
      <c r="J35" s="191"/>
      <c r="K35" s="191"/>
      <c r="L35" s="191"/>
      <c r="M35" s="191"/>
      <c r="N35" s="191"/>
      <c r="O35" s="191"/>
      <c r="P35" s="191"/>
      <c r="Q35" s="191"/>
      <c r="R35" s="191"/>
    </row>
    <row r="36" spans="1:18" ht="12.75">
      <c r="A36" s="191"/>
      <c r="B36" s="191"/>
      <c r="C36" s="191"/>
      <c r="D36" s="191"/>
      <c r="E36" s="191"/>
      <c r="F36" s="191"/>
      <c r="G36" s="191"/>
      <c r="H36" s="191"/>
      <c r="I36" s="191"/>
      <c r="J36" s="191"/>
      <c r="K36" s="191"/>
      <c r="L36" s="191"/>
      <c r="M36" s="191"/>
      <c r="N36" s="191"/>
      <c r="O36" s="191"/>
      <c r="P36" s="191"/>
      <c r="Q36" s="191"/>
      <c r="R36" s="191"/>
    </row>
    <row r="37" spans="1:18" ht="12.75">
      <c r="A37" s="191"/>
      <c r="B37" s="191"/>
      <c r="C37" s="191"/>
      <c r="D37" s="191"/>
      <c r="E37" s="191"/>
      <c r="F37" s="191"/>
      <c r="G37" s="191"/>
      <c r="H37" s="191"/>
      <c r="I37" s="191"/>
      <c r="J37" s="191"/>
      <c r="K37" s="191"/>
      <c r="L37" s="191"/>
      <c r="M37" s="191"/>
      <c r="N37" s="191"/>
      <c r="O37" s="191"/>
      <c r="P37" s="191"/>
      <c r="Q37" s="191"/>
      <c r="R37" s="191"/>
    </row>
    <row r="38" spans="1:18" ht="12.75">
      <c r="A38" s="191"/>
      <c r="B38" s="191"/>
      <c r="C38" s="191"/>
      <c r="D38" s="191"/>
      <c r="E38" s="191"/>
      <c r="F38" s="191"/>
      <c r="G38" s="191"/>
      <c r="H38" s="191"/>
      <c r="I38" s="191"/>
      <c r="J38" s="191"/>
      <c r="K38" s="191"/>
      <c r="L38" s="191"/>
      <c r="M38" s="191"/>
      <c r="N38" s="191"/>
      <c r="O38" s="191"/>
      <c r="P38" s="191"/>
      <c r="Q38" s="191"/>
      <c r="R38" s="191"/>
    </row>
    <row r="39" spans="1:18" ht="12.75">
      <c r="A39" s="191"/>
      <c r="B39" s="191"/>
      <c r="C39" s="191"/>
      <c r="D39" s="191"/>
      <c r="E39" s="191"/>
      <c r="F39" s="191"/>
      <c r="G39" s="191"/>
      <c r="H39" s="191"/>
      <c r="I39" s="191"/>
      <c r="J39" s="191"/>
      <c r="K39" s="191"/>
      <c r="L39" s="191"/>
      <c r="M39" s="191"/>
      <c r="N39" s="191"/>
      <c r="O39" s="191"/>
      <c r="P39" s="191"/>
      <c r="Q39" s="191"/>
      <c r="R39" s="191"/>
    </row>
    <row r="40" spans="1:18" ht="12.75">
      <c r="A40" s="191"/>
      <c r="B40" s="191"/>
      <c r="C40" s="191"/>
      <c r="D40" s="191"/>
      <c r="E40" s="191"/>
      <c r="F40" s="191"/>
      <c r="G40" s="191"/>
      <c r="H40" s="191"/>
      <c r="I40" s="191"/>
      <c r="J40" s="191"/>
      <c r="K40" s="191"/>
      <c r="L40" s="191"/>
      <c r="M40" s="191"/>
      <c r="N40" s="191"/>
      <c r="O40" s="191"/>
      <c r="P40" s="191"/>
      <c r="Q40" s="191"/>
      <c r="R40" s="191"/>
    </row>
    <row r="41" spans="1:18" ht="12.75">
      <c r="A41" s="191"/>
      <c r="B41" s="191"/>
      <c r="C41" s="191"/>
      <c r="D41" s="191"/>
      <c r="E41" s="191"/>
      <c r="F41" s="191"/>
      <c r="G41" s="191"/>
      <c r="H41" s="191"/>
      <c r="I41" s="191"/>
      <c r="J41" s="191"/>
      <c r="K41" s="191"/>
      <c r="L41" s="191"/>
      <c r="M41" s="191"/>
      <c r="N41" s="191"/>
      <c r="O41" s="191"/>
      <c r="P41" s="191"/>
      <c r="Q41" s="191"/>
      <c r="R41" s="191"/>
    </row>
    <row r="42" spans="1:18" ht="12.75">
      <c r="A42" s="191"/>
      <c r="B42" s="191"/>
      <c r="C42" s="191"/>
      <c r="D42" s="191"/>
      <c r="E42" s="191"/>
      <c r="F42" s="191"/>
      <c r="G42" s="191"/>
      <c r="H42" s="191"/>
      <c r="I42" s="191"/>
      <c r="J42" s="191"/>
      <c r="K42" s="191"/>
      <c r="L42" s="191"/>
      <c r="M42" s="191"/>
      <c r="N42" s="191"/>
      <c r="O42" s="191"/>
      <c r="P42" s="191"/>
      <c r="Q42" s="191"/>
      <c r="R42" s="191"/>
    </row>
    <row r="43" spans="1:18" ht="12.75">
      <c r="A43" s="191"/>
      <c r="B43" s="191"/>
      <c r="C43" s="191"/>
      <c r="D43" s="191"/>
      <c r="E43" s="191"/>
      <c r="F43" s="191"/>
      <c r="G43" s="191"/>
      <c r="H43" s="191"/>
      <c r="I43" s="191"/>
      <c r="J43" s="191"/>
      <c r="K43" s="191"/>
      <c r="L43" s="191"/>
      <c r="M43" s="191"/>
      <c r="N43" s="191"/>
      <c r="O43" s="191"/>
      <c r="P43" s="191"/>
      <c r="Q43" s="191"/>
      <c r="R43" s="191"/>
    </row>
    <row r="44" spans="1:18" ht="12.75">
      <c r="A44" s="191"/>
      <c r="B44" s="191"/>
      <c r="C44" s="191"/>
      <c r="D44" s="191"/>
      <c r="E44" s="191"/>
      <c r="F44" s="191"/>
      <c r="G44" s="191"/>
      <c r="H44" s="191"/>
      <c r="I44" s="191"/>
      <c r="J44" s="191"/>
      <c r="K44" s="191"/>
      <c r="L44" s="191"/>
      <c r="M44" s="191"/>
      <c r="N44" s="191"/>
      <c r="O44" s="191"/>
      <c r="P44" s="191"/>
      <c r="Q44" s="191"/>
      <c r="R44" s="191"/>
    </row>
    <row r="45" spans="1:18" ht="12.75">
      <c r="A45" s="191"/>
      <c r="B45" s="191"/>
      <c r="C45" s="191"/>
      <c r="D45" s="191"/>
      <c r="E45" s="191"/>
      <c r="F45" s="191"/>
      <c r="G45" s="191"/>
      <c r="H45" s="191"/>
      <c r="I45" s="191"/>
      <c r="J45" s="191"/>
      <c r="K45" s="191"/>
      <c r="L45" s="191"/>
      <c r="M45" s="191"/>
      <c r="N45" s="191"/>
      <c r="O45" s="191"/>
      <c r="P45" s="191"/>
      <c r="Q45" s="191"/>
      <c r="R45" s="191"/>
    </row>
    <row r="46" spans="1:18" ht="12.75">
      <c r="A46" s="191"/>
      <c r="B46" s="191"/>
      <c r="C46" s="191"/>
      <c r="D46" s="191"/>
      <c r="E46" s="191"/>
      <c r="F46" s="191"/>
      <c r="G46" s="191"/>
      <c r="H46" s="191"/>
      <c r="I46" s="191"/>
      <c r="J46" s="191"/>
      <c r="K46" s="191"/>
      <c r="L46" s="191"/>
      <c r="M46" s="191"/>
      <c r="N46" s="191"/>
      <c r="O46" s="191"/>
      <c r="P46" s="191"/>
      <c r="Q46" s="191"/>
      <c r="R46" s="191"/>
    </row>
    <row r="47" spans="1:18" ht="12.75">
      <c r="A47" s="191"/>
      <c r="B47" s="191"/>
      <c r="C47" s="191"/>
      <c r="D47" s="191"/>
      <c r="E47" s="191"/>
      <c r="F47" s="191"/>
      <c r="G47" s="191"/>
      <c r="H47" s="191"/>
      <c r="I47" s="191"/>
      <c r="J47" s="191"/>
      <c r="K47" s="191"/>
      <c r="L47" s="191"/>
      <c r="M47" s="191"/>
      <c r="N47" s="191"/>
      <c r="O47" s="191"/>
      <c r="P47" s="191"/>
      <c r="Q47" s="191"/>
      <c r="R47" s="191"/>
    </row>
    <row r="48" spans="1:18" ht="12.75">
      <c r="A48" s="191"/>
      <c r="B48" s="191"/>
      <c r="C48" s="191"/>
      <c r="D48" s="191"/>
      <c r="E48" s="191"/>
      <c r="F48" s="191"/>
      <c r="G48" s="191"/>
      <c r="H48" s="191"/>
      <c r="I48" s="191"/>
      <c r="J48" s="191"/>
      <c r="K48" s="191"/>
      <c r="L48" s="191"/>
      <c r="M48" s="191"/>
      <c r="N48" s="191"/>
      <c r="O48" s="191"/>
      <c r="P48" s="191"/>
      <c r="Q48" s="191"/>
      <c r="R48" s="191"/>
    </row>
    <row r="49" spans="1:18" ht="12.75">
      <c r="A49" s="191"/>
      <c r="B49" s="191"/>
      <c r="C49" s="191"/>
      <c r="D49" s="191"/>
      <c r="E49" s="191"/>
      <c r="F49" s="191"/>
      <c r="G49" s="191"/>
      <c r="H49" s="191"/>
      <c r="I49" s="191"/>
      <c r="J49" s="191"/>
      <c r="K49" s="191"/>
      <c r="L49" s="191"/>
      <c r="M49" s="191"/>
      <c r="N49" s="191"/>
      <c r="O49" s="191"/>
      <c r="P49" s="191"/>
      <c r="Q49" s="191"/>
      <c r="R49" s="191"/>
    </row>
    <row r="50" spans="1:18" ht="12.75">
      <c r="A50" s="191"/>
      <c r="B50" s="191"/>
      <c r="C50" s="191"/>
      <c r="D50" s="191"/>
      <c r="E50" s="191"/>
      <c r="F50" s="191"/>
      <c r="G50" s="191"/>
      <c r="H50" s="191"/>
      <c r="I50" s="191"/>
      <c r="J50" s="191"/>
      <c r="K50" s="191"/>
      <c r="L50" s="191"/>
      <c r="M50" s="191"/>
      <c r="N50" s="191"/>
      <c r="O50" s="191"/>
      <c r="P50" s="191"/>
      <c r="Q50" s="191"/>
      <c r="R50" s="191"/>
    </row>
    <row r="51" spans="1:18" ht="12.75">
      <c r="A51" s="191"/>
      <c r="B51" s="191"/>
      <c r="C51" s="191"/>
      <c r="D51" s="191"/>
      <c r="E51" s="191"/>
      <c r="F51" s="191"/>
      <c r="G51" s="191"/>
      <c r="H51" s="191"/>
      <c r="I51" s="191"/>
      <c r="J51" s="191"/>
      <c r="K51" s="191"/>
      <c r="L51" s="191"/>
      <c r="M51" s="191"/>
      <c r="N51" s="191"/>
      <c r="O51" s="191"/>
      <c r="P51" s="191"/>
      <c r="Q51" s="191"/>
      <c r="R51" s="191"/>
    </row>
    <row r="52" spans="1:18" ht="12.75">
      <c r="A52" s="191"/>
      <c r="B52" s="191"/>
      <c r="C52" s="191"/>
      <c r="D52" s="191"/>
      <c r="E52" s="191"/>
      <c r="F52" s="191"/>
      <c r="G52" s="191"/>
      <c r="H52" s="191"/>
      <c r="I52" s="191"/>
      <c r="J52" s="191"/>
      <c r="K52" s="191"/>
      <c r="L52" s="191"/>
      <c r="M52" s="191"/>
      <c r="N52" s="191"/>
      <c r="O52" s="191"/>
      <c r="P52" s="191"/>
      <c r="Q52" s="191"/>
      <c r="R52" s="191"/>
    </row>
    <row r="53" spans="1:18" ht="12.75">
      <c r="A53" s="191"/>
      <c r="B53" s="191"/>
      <c r="C53" s="191"/>
      <c r="D53" s="191"/>
      <c r="E53" s="191"/>
      <c r="F53" s="191"/>
      <c r="G53" s="191"/>
      <c r="H53" s="191"/>
      <c r="I53" s="191"/>
      <c r="J53" s="191"/>
      <c r="K53" s="191"/>
      <c r="L53" s="191"/>
      <c r="M53" s="191"/>
      <c r="N53" s="191"/>
      <c r="O53" s="191"/>
      <c r="P53" s="191"/>
      <c r="Q53" s="191"/>
      <c r="R53" s="191"/>
    </row>
    <row r="54" spans="1:18" ht="12.75">
      <c r="A54" s="191"/>
      <c r="B54" s="191"/>
      <c r="C54" s="191"/>
      <c r="D54" s="191"/>
      <c r="E54" s="191"/>
      <c r="F54" s="191"/>
      <c r="G54" s="191"/>
      <c r="H54" s="191"/>
      <c r="I54" s="191"/>
      <c r="J54" s="191"/>
      <c r="K54" s="191"/>
      <c r="L54" s="191"/>
      <c r="M54" s="191"/>
      <c r="N54" s="191"/>
      <c r="O54" s="191"/>
      <c r="P54" s="191"/>
      <c r="Q54" s="191"/>
      <c r="R54" s="191"/>
    </row>
    <row r="55" spans="1:18" ht="12.75">
      <c r="A55" s="191"/>
      <c r="B55" s="191"/>
      <c r="C55" s="191"/>
      <c r="D55" s="191"/>
      <c r="E55" s="191"/>
      <c r="F55" s="191"/>
      <c r="G55" s="191"/>
      <c r="H55" s="191"/>
      <c r="I55" s="191"/>
      <c r="J55" s="191"/>
      <c r="K55" s="191"/>
      <c r="L55" s="191"/>
      <c r="M55" s="191"/>
      <c r="N55" s="191"/>
      <c r="O55" s="191"/>
      <c r="P55" s="191"/>
      <c r="Q55" s="191"/>
      <c r="R55" s="191"/>
    </row>
    <row r="56" spans="1:18" ht="12.75">
      <c r="A56" s="191"/>
      <c r="B56" s="191"/>
      <c r="C56" s="191"/>
      <c r="D56" s="191"/>
      <c r="E56" s="191"/>
      <c r="F56" s="191"/>
      <c r="G56" s="191"/>
      <c r="H56" s="191"/>
      <c r="I56" s="191"/>
      <c r="J56" s="191"/>
      <c r="K56" s="191"/>
      <c r="L56" s="191"/>
      <c r="M56" s="191"/>
      <c r="N56" s="191"/>
      <c r="O56" s="191"/>
      <c r="P56" s="191"/>
      <c r="Q56" s="191"/>
      <c r="R56" s="191"/>
    </row>
    <row r="57" spans="1:18" ht="12.75">
      <c r="A57" s="191"/>
      <c r="B57" s="191"/>
      <c r="C57" s="191"/>
      <c r="D57" s="191"/>
      <c r="E57" s="191"/>
      <c r="F57" s="191"/>
      <c r="G57" s="191"/>
      <c r="H57" s="191"/>
      <c r="I57" s="191"/>
      <c r="J57" s="191"/>
      <c r="K57" s="191"/>
      <c r="L57" s="191"/>
      <c r="M57" s="191"/>
      <c r="N57" s="191"/>
      <c r="O57" s="191"/>
      <c r="P57" s="191"/>
      <c r="Q57" s="191"/>
      <c r="R57" s="191"/>
    </row>
    <row r="58" spans="1:18" ht="12.75">
      <c r="A58" s="191"/>
      <c r="B58" s="191"/>
      <c r="C58" s="191"/>
      <c r="D58" s="191"/>
      <c r="E58" s="191"/>
      <c r="F58" s="191"/>
      <c r="G58" s="191"/>
      <c r="H58" s="191"/>
      <c r="I58" s="191"/>
      <c r="J58" s="191"/>
      <c r="K58" s="191"/>
      <c r="L58" s="191"/>
      <c r="M58" s="191"/>
      <c r="N58" s="191"/>
      <c r="O58" s="191"/>
      <c r="P58" s="191"/>
      <c r="Q58" s="191"/>
      <c r="R58" s="191"/>
    </row>
    <row r="59" spans="1:18" ht="12.75">
      <c r="A59" s="191"/>
      <c r="B59" s="191"/>
      <c r="C59" s="191"/>
      <c r="D59" s="191"/>
      <c r="E59" s="191"/>
      <c r="F59" s="191"/>
      <c r="G59" s="191"/>
      <c r="H59" s="191"/>
      <c r="I59" s="191"/>
      <c r="J59" s="191"/>
      <c r="K59" s="191"/>
      <c r="L59" s="191"/>
      <c r="M59" s="191"/>
      <c r="N59" s="191"/>
      <c r="O59" s="191"/>
      <c r="P59" s="191"/>
      <c r="Q59" s="191"/>
      <c r="R59" s="191"/>
    </row>
    <row r="60" spans="1:18" ht="12.75">
      <c r="A60" s="191"/>
      <c r="B60" s="191"/>
      <c r="N60" s="191"/>
      <c r="O60" s="191"/>
      <c r="P60" s="191"/>
      <c r="Q60" s="191"/>
      <c r="R60" s="191"/>
    </row>
    <row r="61" spans="1:18" ht="12.75">
      <c r="A61" s="191"/>
      <c r="B61" s="191"/>
      <c r="N61" s="191"/>
      <c r="O61" s="191"/>
      <c r="P61" s="191"/>
      <c r="Q61" s="191"/>
      <c r="R61" s="191"/>
    </row>
    <row r="62" spans="1:18" ht="12.75">
      <c r="A62" s="191"/>
      <c r="B62" s="191"/>
      <c r="N62" s="191"/>
      <c r="O62" s="191"/>
      <c r="P62" s="191"/>
      <c r="Q62" s="191"/>
      <c r="R62" s="191"/>
    </row>
    <row r="63" spans="1:18" ht="12.75">
      <c r="A63" s="191"/>
      <c r="B63" s="191"/>
      <c r="N63" s="191"/>
      <c r="O63" s="191"/>
      <c r="P63" s="191"/>
      <c r="Q63" s="191"/>
      <c r="R63" s="191"/>
    </row>
    <row r="64" spans="1:18" ht="12.75">
      <c r="A64" s="191"/>
      <c r="B64" s="191"/>
      <c r="N64" s="191"/>
      <c r="O64" s="191"/>
      <c r="P64" s="191"/>
      <c r="Q64" s="191"/>
      <c r="R64" s="191"/>
    </row>
    <row r="65" spans="1:18" ht="12.75">
      <c r="A65" s="191"/>
      <c r="B65" s="191"/>
      <c r="N65" s="191"/>
      <c r="O65" s="191"/>
      <c r="P65" s="191"/>
      <c r="Q65" s="191"/>
      <c r="R65" s="191"/>
    </row>
    <row r="66" spans="1:18" ht="12.75">
      <c r="A66" s="191"/>
      <c r="B66" s="191"/>
      <c r="N66" s="191"/>
      <c r="O66" s="191"/>
      <c r="P66" s="191"/>
      <c r="Q66" s="191"/>
      <c r="R66" s="191"/>
    </row>
    <row r="67" spans="1:18" ht="12.75">
      <c r="A67" s="191"/>
      <c r="B67" s="191"/>
      <c r="N67" s="191"/>
      <c r="O67" s="191"/>
      <c r="P67" s="191"/>
      <c r="Q67" s="191"/>
      <c r="R67" s="191"/>
    </row>
    <row r="68" spans="1:18" ht="12.75">
      <c r="A68" s="191"/>
      <c r="B68" s="191"/>
      <c r="N68" s="191"/>
      <c r="O68" s="191"/>
      <c r="P68" s="191"/>
      <c r="Q68" s="191"/>
      <c r="R68" s="191"/>
    </row>
    <row r="69" spans="1:18" ht="12.75">
      <c r="A69" s="191"/>
      <c r="B69" s="191"/>
      <c r="N69" s="191"/>
      <c r="O69" s="191"/>
      <c r="P69" s="191"/>
      <c r="Q69" s="191"/>
      <c r="R69" s="191"/>
    </row>
    <row r="70" spans="1:18" ht="12.75">
      <c r="A70" s="191"/>
      <c r="B70" s="191"/>
      <c r="N70" s="191"/>
      <c r="O70" s="191"/>
      <c r="P70" s="191"/>
      <c r="Q70" s="191"/>
      <c r="R70" s="191"/>
    </row>
    <row r="71" spans="1:18" ht="12.75">
      <c r="A71" s="191"/>
      <c r="B71" s="191"/>
      <c r="N71" s="191"/>
      <c r="O71" s="191"/>
      <c r="P71" s="191"/>
      <c r="Q71" s="191"/>
      <c r="R71" s="191"/>
    </row>
    <row r="72" spans="1:18" ht="12.75">
      <c r="A72" s="191"/>
      <c r="B72" s="191"/>
      <c r="N72" s="191"/>
      <c r="O72" s="191"/>
      <c r="P72" s="191"/>
      <c r="Q72" s="191"/>
      <c r="R72" s="191"/>
    </row>
    <row r="73" spans="1:18" ht="12.75">
      <c r="A73" s="191"/>
      <c r="B73" s="191"/>
      <c r="N73" s="191"/>
      <c r="O73" s="191"/>
      <c r="P73" s="191"/>
      <c r="Q73" s="191"/>
      <c r="R73" s="191"/>
    </row>
    <row r="74" spans="1:18" ht="12.75">
      <c r="A74" s="191"/>
      <c r="B74" s="191"/>
      <c r="N74" s="191"/>
      <c r="O74" s="191"/>
      <c r="P74" s="191"/>
      <c r="Q74" s="191"/>
      <c r="R74" s="191"/>
    </row>
    <row r="75" spans="1:18" ht="12.75">
      <c r="A75" s="191"/>
      <c r="B75" s="191"/>
      <c r="N75" s="191"/>
      <c r="O75" s="191"/>
      <c r="P75" s="191"/>
      <c r="Q75" s="191"/>
      <c r="R75" s="191"/>
    </row>
    <row r="76" spans="1:18" ht="12.75">
      <c r="A76" s="191"/>
      <c r="B76" s="191"/>
      <c r="N76" s="191"/>
      <c r="O76" s="191"/>
      <c r="P76" s="191"/>
      <c r="Q76" s="191"/>
      <c r="R76" s="191"/>
    </row>
    <row r="77" spans="1:18" ht="12.75">
      <c r="A77" s="191"/>
      <c r="B77" s="191"/>
      <c r="N77" s="191"/>
      <c r="O77" s="191"/>
      <c r="P77" s="191"/>
      <c r="Q77" s="191"/>
      <c r="R77" s="191"/>
    </row>
    <row r="78" spans="1:18" ht="12.75">
      <c r="A78" s="191"/>
      <c r="B78" s="191"/>
      <c r="N78" s="191"/>
      <c r="O78" s="191"/>
      <c r="P78" s="191"/>
      <c r="Q78" s="191"/>
      <c r="R78" s="191"/>
    </row>
    <row r="79" spans="1:18" ht="12.75">
      <c r="A79" s="191"/>
      <c r="B79" s="191"/>
      <c r="N79" s="191"/>
      <c r="O79" s="191"/>
      <c r="P79" s="191"/>
      <c r="Q79" s="191"/>
      <c r="R79" s="191"/>
    </row>
    <row r="80" spans="1:18" ht="12.75">
      <c r="A80" s="191"/>
      <c r="B80" s="191"/>
      <c r="N80" s="191"/>
      <c r="O80" s="191"/>
      <c r="P80" s="191"/>
      <c r="Q80" s="191"/>
      <c r="R80" s="191"/>
    </row>
    <row r="81" spans="1:18" ht="12.75">
      <c r="A81" s="191"/>
      <c r="B81" s="191"/>
      <c r="N81" s="191"/>
      <c r="O81" s="191"/>
      <c r="P81" s="191"/>
      <c r="Q81" s="191"/>
      <c r="R81" s="191"/>
    </row>
    <row r="82" spans="14:18" ht="12.75">
      <c r="N82" s="191"/>
      <c r="O82" s="191"/>
      <c r="P82" s="191"/>
      <c r="Q82" s="191"/>
      <c r="R82" s="191"/>
    </row>
    <row r="83" spans="14:18" ht="12.75">
      <c r="N83" s="191"/>
      <c r="O83" s="191"/>
      <c r="P83" s="191"/>
      <c r="Q83" s="191"/>
      <c r="R83" s="191"/>
    </row>
    <row r="84" spans="14:18" ht="12.75">
      <c r="N84" s="191"/>
      <c r="O84" s="191"/>
      <c r="P84" s="191"/>
      <c r="Q84" s="191"/>
      <c r="R84" s="191"/>
    </row>
    <row r="85" spans="14:18" ht="12.75">
      <c r="N85" s="191"/>
      <c r="O85" s="191"/>
      <c r="P85" s="191"/>
      <c r="Q85" s="191"/>
      <c r="R85" s="191"/>
    </row>
    <row r="86" spans="14:18" ht="12.75">
      <c r="N86" s="191"/>
      <c r="O86" s="191"/>
      <c r="P86" s="191"/>
      <c r="Q86" s="191"/>
      <c r="R86" s="191"/>
    </row>
    <row r="87" spans="14:18" ht="12.75">
      <c r="N87" s="191"/>
      <c r="O87" s="191"/>
      <c r="P87" s="191"/>
      <c r="Q87" s="191"/>
      <c r="R87" s="191"/>
    </row>
    <row r="88" spans="14:18" ht="12.75">
      <c r="N88" s="191"/>
      <c r="O88" s="191"/>
      <c r="P88" s="191"/>
      <c r="Q88" s="191"/>
      <c r="R88" s="191"/>
    </row>
    <row r="89" spans="14:18" ht="12.75">
      <c r="N89" s="191"/>
      <c r="O89" s="191"/>
      <c r="P89" s="191"/>
      <c r="Q89" s="191"/>
      <c r="R89" s="191"/>
    </row>
    <row r="90" spans="14:18" ht="12.75">
      <c r="N90" s="191"/>
      <c r="O90" s="191"/>
      <c r="P90" s="191"/>
      <c r="Q90" s="191"/>
      <c r="R90" s="191"/>
    </row>
    <row r="91" spans="14:18" ht="12.75">
      <c r="N91" s="191"/>
      <c r="O91" s="191"/>
      <c r="P91" s="191"/>
      <c r="Q91" s="191"/>
      <c r="R91" s="191"/>
    </row>
    <row r="92" spans="14:18" ht="12.75">
      <c r="N92" s="191"/>
      <c r="O92" s="191"/>
      <c r="P92" s="191"/>
      <c r="Q92" s="191"/>
      <c r="R92" s="191"/>
    </row>
    <row r="93" spans="14:18" ht="12.75">
      <c r="N93" s="191"/>
      <c r="O93" s="191"/>
      <c r="P93" s="191"/>
      <c r="Q93" s="191"/>
      <c r="R93" s="191"/>
    </row>
    <row r="94" spans="14:18" ht="12.75">
      <c r="N94" s="191"/>
      <c r="O94" s="191"/>
      <c r="P94" s="191"/>
      <c r="Q94" s="191"/>
      <c r="R94" s="191"/>
    </row>
    <row r="95" spans="14:18" ht="12.75">
      <c r="N95" s="191"/>
      <c r="O95" s="191"/>
      <c r="P95" s="191"/>
      <c r="Q95" s="191"/>
      <c r="R95" s="191"/>
    </row>
    <row r="96" spans="14:18" ht="12.75">
      <c r="N96" s="191"/>
      <c r="O96" s="191"/>
      <c r="P96" s="191"/>
      <c r="Q96" s="191"/>
      <c r="R96" s="191"/>
    </row>
    <row r="97" spans="14:18" ht="12.75">
      <c r="N97" s="191"/>
      <c r="O97" s="191"/>
      <c r="P97" s="191"/>
      <c r="Q97" s="191"/>
      <c r="R97" s="191"/>
    </row>
    <row r="98" spans="14:18" ht="12.75">
      <c r="N98" s="191"/>
      <c r="O98" s="191"/>
      <c r="P98" s="191"/>
      <c r="Q98" s="191"/>
      <c r="R98" s="191"/>
    </row>
    <row r="99" spans="14:18" ht="12.75">
      <c r="N99" s="191"/>
      <c r="O99" s="191"/>
      <c r="P99" s="191"/>
      <c r="Q99" s="191"/>
      <c r="R99" s="191"/>
    </row>
    <row r="100" spans="14:18" ht="12.75">
      <c r="N100" s="191"/>
      <c r="O100" s="191"/>
      <c r="P100" s="191"/>
      <c r="Q100" s="191"/>
      <c r="R100" s="191"/>
    </row>
    <row r="101" spans="14:18" ht="12.75">
      <c r="N101" s="191"/>
      <c r="O101" s="191"/>
      <c r="P101" s="191"/>
      <c r="Q101" s="191"/>
      <c r="R101" s="191"/>
    </row>
    <row r="102" spans="14:18" ht="12.75">
      <c r="N102" s="191"/>
      <c r="O102" s="191"/>
      <c r="P102" s="191"/>
      <c r="Q102" s="191"/>
      <c r="R102" s="191"/>
    </row>
    <row r="103" spans="14:18" ht="12.75">
      <c r="N103" s="191"/>
      <c r="O103" s="191"/>
      <c r="P103" s="191"/>
      <c r="Q103" s="191"/>
      <c r="R103" s="191"/>
    </row>
    <row r="104" spans="14:18" ht="12.75">
      <c r="N104" s="191"/>
      <c r="O104" s="191"/>
      <c r="P104" s="191"/>
      <c r="Q104" s="191"/>
      <c r="R104" s="191"/>
    </row>
    <row r="105" spans="14:18" ht="12.75">
      <c r="N105" s="191"/>
      <c r="O105" s="191"/>
      <c r="P105" s="191"/>
      <c r="Q105" s="191"/>
      <c r="R105" s="191"/>
    </row>
    <row r="106" spans="14:18" ht="12.75">
      <c r="N106" s="191"/>
      <c r="O106" s="191"/>
      <c r="P106" s="191"/>
      <c r="Q106" s="191"/>
      <c r="R106" s="191"/>
    </row>
    <row r="107" spans="14:18" ht="12.75">
      <c r="N107" s="191"/>
      <c r="O107" s="191"/>
      <c r="P107" s="191"/>
      <c r="Q107" s="191"/>
      <c r="R107" s="191"/>
    </row>
    <row r="108" spans="14:18" ht="12.75">
      <c r="N108" s="191"/>
      <c r="O108" s="191"/>
      <c r="P108" s="191"/>
      <c r="Q108" s="191"/>
      <c r="R108" s="191"/>
    </row>
    <row r="109" spans="14:18" ht="12.75">
      <c r="N109" s="191"/>
      <c r="O109" s="191"/>
      <c r="P109" s="191"/>
      <c r="Q109" s="191"/>
      <c r="R109" s="191"/>
    </row>
    <row r="110" spans="14:18" ht="12.75">
      <c r="N110" s="191"/>
      <c r="O110" s="191"/>
      <c r="P110" s="191"/>
      <c r="Q110" s="191"/>
      <c r="R110" s="191"/>
    </row>
    <row r="111" spans="14:18" ht="12.75">
      <c r="N111" s="191"/>
      <c r="O111" s="191"/>
      <c r="P111" s="191"/>
      <c r="Q111" s="191"/>
      <c r="R111" s="191"/>
    </row>
    <row r="112" spans="14:18" ht="12.75">
      <c r="N112" s="191"/>
      <c r="O112" s="191"/>
      <c r="P112" s="191"/>
      <c r="Q112" s="191"/>
      <c r="R112" s="191"/>
    </row>
    <row r="113" spans="14:18" ht="12.75">
      <c r="N113" s="191"/>
      <c r="O113" s="191"/>
      <c r="P113" s="191"/>
      <c r="Q113" s="191"/>
      <c r="R113" s="191"/>
    </row>
    <row r="114" spans="14:18" ht="12.75">
      <c r="N114" s="191"/>
      <c r="O114" s="191"/>
      <c r="P114" s="191"/>
      <c r="Q114" s="191"/>
      <c r="R114" s="191"/>
    </row>
    <row r="115" spans="14:18" ht="12.75">
      <c r="N115" s="191"/>
      <c r="O115" s="191"/>
      <c r="P115" s="191"/>
      <c r="Q115" s="191"/>
      <c r="R115" s="191"/>
    </row>
    <row r="116" spans="14:18" ht="12.75">
      <c r="N116" s="191"/>
      <c r="O116" s="191"/>
      <c r="P116" s="191"/>
      <c r="Q116" s="191"/>
      <c r="R116" s="191"/>
    </row>
    <row r="117" spans="14:18" ht="12.75">
      <c r="N117" s="191"/>
      <c r="O117" s="191"/>
      <c r="P117" s="191"/>
      <c r="Q117" s="191"/>
      <c r="R117" s="191"/>
    </row>
    <row r="118" spans="14:18" ht="12.75">
      <c r="N118" s="191"/>
      <c r="O118" s="191"/>
      <c r="P118" s="191"/>
      <c r="Q118" s="191"/>
      <c r="R118" s="191"/>
    </row>
    <row r="119" spans="14:18" ht="12.75">
      <c r="N119" s="191"/>
      <c r="O119" s="191"/>
      <c r="P119" s="191"/>
      <c r="Q119" s="191"/>
      <c r="R119" s="191"/>
    </row>
    <row r="120" spans="14:18" ht="12.75">
      <c r="N120" s="191"/>
      <c r="O120" s="191"/>
      <c r="P120" s="191"/>
      <c r="Q120" s="191"/>
      <c r="R120" s="191"/>
    </row>
    <row r="121" spans="14:18" ht="12.75">
      <c r="N121" s="191"/>
      <c r="O121" s="191"/>
      <c r="P121" s="191"/>
      <c r="Q121" s="191"/>
      <c r="R121" s="191"/>
    </row>
    <row r="122" spans="14:18" ht="12.75">
      <c r="N122" s="191"/>
      <c r="O122" s="191"/>
      <c r="P122" s="191"/>
      <c r="Q122" s="191"/>
      <c r="R122" s="191"/>
    </row>
    <row r="123" spans="14:18" ht="12.75">
      <c r="N123" s="191"/>
      <c r="O123" s="191"/>
      <c r="P123" s="191"/>
      <c r="Q123" s="191"/>
      <c r="R123" s="191"/>
    </row>
    <row r="124" spans="14:18" ht="12.75">
      <c r="N124" s="191"/>
      <c r="O124" s="191"/>
      <c r="P124" s="191"/>
      <c r="Q124" s="191"/>
      <c r="R124" s="191"/>
    </row>
  </sheetData>
  <sheetProtection/>
  <printOptions/>
  <pageMargins left="0.75" right="0.75" top="1" bottom="1" header="0.5" footer="0.5"/>
  <pageSetup horizontalDpi="600" verticalDpi="600" orientation="landscape" scale="89" r:id="rId1"/>
</worksheet>
</file>

<file path=xl/worksheets/sheet10.xml><?xml version="1.0" encoding="utf-8"?>
<worksheet xmlns="http://schemas.openxmlformats.org/spreadsheetml/2006/main" xmlns:r="http://schemas.openxmlformats.org/officeDocument/2006/relationships">
  <sheetPr>
    <tabColor rgb="FF00B0F0"/>
  </sheetPr>
  <dimension ref="B2:H40"/>
  <sheetViews>
    <sheetView zoomScalePageLayoutView="0" workbookViewId="0" topLeftCell="A13">
      <selection activeCell="A35" sqref="A35"/>
    </sheetView>
  </sheetViews>
  <sheetFormatPr defaultColWidth="9.140625" defaultRowHeight="12.75"/>
  <cols>
    <col min="2" max="2" width="14.28125" style="0" customWidth="1"/>
    <col min="3" max="3" width="13.8515625" style="0" customWidth="1"/>
    <col min="4" max="4" width="22.00390625" style="0" customWidth="1"/>
    <col min="5" max="5" width="22.7109375" style="0" customWidth="1"/>
    <col min="6" max="6" width="13.140625" style="0" customWidth="1"/>
    <col min="7" max="7" width="15.7109375" style="0" customWidth="1"/>
    <col min="8" max="8" width="12.8515625" style="0" customWidth="1"/>
  </cols>
  <sheetData>
    <row r="2" spans="2:6" ht="15">
      <c r="B2" s="17" t="s">
        <v>93</v>
      </c>
      <c r="C2" s="17"/>
      <c r="D2" s="17"/>
      <c r="E2" s="17"/>
      <c r="F2" s="17"/>
    </row>
    <row r="3" spans="2:6" ht="15">
      <c r="B3" s="18" t="s">
        <v>202</v>
      </c>
      <c r="C3" s="17"/>
      <c r="D3" s="17"/>
      <c r="E3" s="17"/>
      <c r="F3" s="17"/>
    </row>
    <row r="5" spans="2:8" ht="15">
      <c r="B5" s="20" t="s">
        <v>78</v>
      </c>
      <c r="C5" s="20" t="s">
        <v>79</v>
      </c>
      <c r="D5" s="20" t="s">
        <v>62</v>
      </c>
      <c r="E5" s="20" t="s">
        <v>13</v>
      </c>
      <c r="F5" s="39" t="s">
        <v>150</v>
      </c>
      <c r="G5" s="20" t="s">
        <v>8</v>
      </c>
      <c r="H5" s="20" t="s">
        <v>63</v>
      </c>
    </row>
    <row r="6" spans="2:8" s="50" customFormat="1" ht="24.75" customHeight="1">
      <c r="B6" s="46"/>
      <c r="C6" s="47"/>
      <c r="D6" s="48"/>
      <c r="E6" s="49"/>
      <c r="F6" s="49"/>
      <c r="G6" s="49"/>
      <c r="H6" s="48"/>
    </row>
    <row r="7" spans="2:8" s="50" customFormat="1" ht="24.75" customHeight="1">
      <c r="B7" s="46"/>
      <c r="C7" s="47"/>
      <c r="D7" s="48"/>
      <c r="E7" s="49"/>
      <c r="F7" s="49"/>
      <c r="G7" s="49"/>
      <c r="H7" s="48"/>
    </row>
    <row r="8" spans="2:8" s="50" customFormat="1" ht="24.75" customHeight="1">
      <c r="B8" s="46"/>
      <c r="C8" s="47"/>
      <c r="D8" s="48"/>
      <c r="E8" s="49"/>
      <c r="F8" s="49"/>
      <c r="G8" s="49"/>
      <c r="H8" s="48"/>
    </row>
    <row r="9" spans="2:8" s="50" customFormat="1" ht="24.75" customHeight="1">
      <c r="B9" s="46"/>
      <c r="C9" s="48"/>
      <c r="D9" s="48"/>
      <c r="E9" s="49"/>
      <c r="F9" s="49"/>
      <c r="G9" s="49"/>
      <c r="H9" s="48"/>
    </row>
    <row r="10" spans="2:8" s="50" customFormat="1" ht="15">
      <c r="B10" s="48"/>
      <c r="C10" s="48"/>
      <c r="D10" s="48"/>
      <c r="E10" s="48"/>
      <c r="F10" s="48"/>
      <c r="G10" s="48"/>
      <c r="H10" s="48"/>
    </row>
    <row r="11" spans="2:8" s="42" customFormat="1" ht="15">
      <c r="B11" s="51"/>
      <c r="C11" s="51"/>
      <c r="D11" s="51"/>
      <c r="E11" s="52"/>
      <c r="F11" s="52"/>
      <c r="G11" s="52"/>
      <c r="H11" s="51"/>
    </row>
    <row r="12" ht="15">
      <c r="B12" s="16" t="s">
        <v>10</v>
      </c>
    </row>
    <row r="13" ht="15">
      <c r="B13" s="16" t="s">
        <v>11</v>
      </c>
    </row>
    <row r="16" spans="2:6" ht="15">
      <c r="B16" s="340" t="s">
        <v>298</v>
      </c>
      <c r="C16" s="340"/>
      <c r="D16" s="340"/>
      <c r="E16" s="340"/>
      <c r="F16" s="17"/>
    </row>
    <row r="17" spans="2:6" ht="15">
      <c r="B17" s="18" t="s">
        <v>202</v>
      </c>
      <c r="C17" s="17"/>
      <c r="D17" s="17"/>
      <c r="E17" s="17"/>
      <c r="F17" s="17"/>
    </row>
    <row r="19" spans="2:8" ht="15">
      <c r="B19" s="20" t="s">
        <v>78</v>
      </c>
      <c r="C19" s="20" t="s">
        <v>79</v>
      </c>
      <c r="D19" s="20" t="s">
        <v>62</v>
      </c>
      <c r="E19" s="20" t="s">
        <v>13</v>
      </c>
      <c r="F19" s="39" t="s">
        <v>150</v>
      </c>
      <c r="G19" s="20" t="s">
        <v>8</v>
      </c>
      <c r="H19" s="20" t="s">
        <v>63</v>
      </c>
    </row>
    <row r="20" spans="2:8" ht="15">
      <c r="B20" s="46"/>
      <c r="C20" s="47"/>
      <c r="D20" s="48"/>
      <c r="E20" s="49"/>
      <c r="F20" s="49"/>
      <c r="G20" s="49"/>
      <c r="H20" s="48"/>
    </row>
    <row r="21" spans="2:8" ht="15">
      <c r="B21" s="46"/>
      <c r="C21" s="47"/>
      <c r="D21" s="48"/>
      <c r="E21" s="49"/>
      <c r="F21" s="49"/>
      <c r="G21" s="49"/>
      <c r="H21" s="48"/>
    </row>
    <row r="22" spans="2:8" ht="15">
      <c r="B22" s="46"/>
      <c r="C22" s="47"/>
      <c r="D22" s="48"/>
      <c r="E22" s="49"/>
      <c r="F22" s="49"/>
      <c r="G22" s="49"/>
      <c r="H22" s="48"/>
    </row>
    <row r="23" spans="2:8" ht="15">
      <c r="B23" s="46"/>
      <c r="C23" s="48"/>
      <c r="D23" s="48"/>
      <c r="E23" s="49"/>
      <c r="F23" s="49"/>
      <c r="G23" s="49"/>
      <c r="H23" s="48"/>
    </row>
    <row r="24" spans="2:8" ht="15">
      <c r="B24" s="48"/>
      <c r="C24" s="48"/>
      <c r="D24" s="48"/>
      <c r="E24" s="48"/>
      <c r="F24" s="48"/>
      <c r="G24" s="48"/>
      <c r="H24" s="48"/>
    </row>
    <row r="25" spans="2:8" ht="15">
      <c r="B25" s="51" t="s">
        <v>8</v>
      </c>
      <c r="C25" s="51"/>
      <c r="D25" s="51"/>
      <c r="E25" s="52">
        <f>SUM(E20:E24)</f>
        <v>0</v>
      </c>
      <c r="F25" s="52">
        <f>SUM(F20:F24)</f>
        <v>0</v>
      </c>
      <c r="G25" s="52">
        <f>SUM(G20:G24)</f>
        <v>0</v>
      </c>
      <c r="H25" s="51"/>
    </row>
    <row r="26" ht="15">
      <c r="B26" s="16" t="s">
        <v>10</v>
      </c>
    </row>
    <row r="27" ht="15">
      <c r="B27" s="16" t="s">
        <v>11</v>
      </c>
    </row>
    <row r="29" spans="2:6" ht="15">
      <c r="B29" s="339" t="s">
        <v>296</v>
      </c>
      <c r="C29" s="339"/>
      <c r="D29" s="339"/>
      <c r="E29" s="339"/>
      <c r="F29" s="339"/>
    </row>
    <row r="30" spans="2:6" ht="15">
      <c r="B30" s="18" t="s">
        <v>202</v>
      </c>
      <c r="C30" s="17"/>
      <c r="D30" s="17"/>
      <c r="E30" s="17"/>
      <c r="F30" s="17"/>
    </row>
    <row r="32" spans="2:8" ht="15">
      <c r="B32" s="20" t="s">
        <v>78</v>
      </c>
      <c r="C32" s="20" t="s">
        <v>79</v>
      </c>
      <c r="D32" s="20" t="s">
        <v>62</v>
      </c>
      <c r="E32" s="20" t="s">
        <v>13</v>
      </c>
      <c r="F32" s="39" t="s">
        <v>150</v>
      </c>
      <c r="G32" s="20" t="s">
        <v>8</v>
      </c>
      <c r="H32" s="20" t="s">
        <v>63</v>
      </c>
    </row>
    <row r="33" spans="2:8" ht="15">
      <c r="B33" s="46"/>
      <c r="C33" s="47"/>
      <c r="D33" s="48"/>
      <c r="E33" s="49"/>
      <c r="F33" s="49"/>
      <c r="G33" s="49"/>
      <c r="H33" s="48"/>
    </row>
    <row r="34" spans="2:8" ht="15">
      <c r="B34" s="46"/>
      <c r="C34" s="47"/>
      <c r="D34" s="48"/>
      <c r="E34" s="49"/>
      <c r="F34" s="49"/>
      <c r="G34" s="49"/>
      <c r="H34" s="48"/>
    </row>
    <row r="35" spans="2:8" ht="15">
      <c r="B35" s="46"/>
      <c r="C35" s="47"/>
      <c r="D35" s="48"/>
      <c r="E35" s="49"/>
      <c r="F35" s="49"/>
      <c r="G35" s="49"/>
      <c r="H35" s="48"/>
    </row>
    <row r="36" spans="2:8" ht="15">
      <c r="B36" s="46"/>
      <c r="C36" s="48"/>
      <c r="D36" s="48"/>
      <c r="E36" s="49"/>
      <c r="F36" s="49"/>
      <c r="G36" s="49"/>
      <c r="H36" s="48"/>
    </row>
    <row r="37" spans="2:8" ht="15">
      <c r="B37" s="48"/>
      <c r="C37" s="48"/>
      <c r="D37" s="48"/>
      <c r="E37" s="48"/>
      <c r="F37" s="48"/>
      <c r="G37" s="48"/>
      <c r="H37" s="48"/>
    </row>
    <row r="38" spans="2:8" ht="15">
      <c r="B38" s="51" t="s">
        <v>8</v>
      </c>
      <c r="C38" s="51"/>
      <c r="D38" s="51"/>
      <c r="E38" s="52">
        <f>SUM(E33:E37)</f>
        <v>0</v>
      </c>
      <c r="F38" s="52">
        <f>SUM(F33:F37)</f>
        <v>0</v>
      </c>
      <c r="G38" s="52">
        <f>SUM(G33:G37)</f>
        <v>0</v>
      </c>
      <c r="H38" s="51"/>
    </row>
    <row r="39" ht="15">
      <c r="B39" s="16" t="s">
        <v>10</v>
      </c>
    </row>
    <row r="40" ht="15">
      <c r="B40" s="16" t="s">
        <v>11</v>
      </c>
    </row>
  </sheetData>
  <sheetProtection/>
  <printOptions/>
  <pageMargins left="0.75" right="0.75" top="1" bottom="1" header="0.5" footer="0.5"/>
  <pageSetup horizontalDpi="600" verticalDpi="600" orientation="landscape" scale="95" r:id="rId1"/>
  <rowBreaks count="1" manualBreakCount="1">
    <brk id="14" min="1" max="7" man="1"/>
  </rowBreaks>
</worksheet>
</file>

<file path=xl/worksheets/sheet11.xml><?xml version="1.0" encoding="utf-8"?>
<worksheet xmlns="http://schemas.openxmlformats.org/spreadsheetml/2006/main" xmlns:r="http://schemas.openxmlformats.org/officeDocument/2006/relationships">
  <sheetPr>
    <tabColor rgb="FFFF0000"/>
  </sheetPr>
  <dimension ref="B2:H40"/>
  <sheetViews>
    <sheetView zoomScalePageLayoutView="0" workbookViewId="0" topLeftCell="D26">
      <selection activeCell="E38" sqref="E38"/>
    </sheetView>
  </sheetViews>
  <sheetFormatPr defaultColWidth="9.140625" defaultRowHeight="12.75"/>
  <cols>
    <col min="2" max="2" width="14.28125" style="0" customWidth="1"/>
    <col min="3" max="3" width="13.8515625" style="0" customWidth="1"/>
    <col min="4" max="4" width="22.00390625" style="0" customWidth="1"/>
    <col min="5" max="5" width="22.7109375" style="0" customWidth="1"/>
    <col min="6" max="6" width="13.140625" style="0" customWidth="1"/>
    <col min="7" max="7" width="15.7109375" style="0" customWidth="1"/>
    <col min="8" max="8" width="12.8515625" style="0" customWidth="1"/>
  </cols>
  <sheetData>
    <row r="2" spans="2:6" ht="15">
      <c r="B2" s="17" t="s">
        <v>93</v>
      </c>
      <c r="C2" s="17"/>
      <c r="D2" s="17"/>
      <c r="E2" s="17"/>
      <c r="F2" s="17"/>
    </row>
    <row r="3" spans="2:6" ht="15">
      <c r="B3" s="18" t="s">
        <v>202</v>
      </c>
      <c r="C3" s="17"/>
      <c r="D3" s="17"/>
      <c r="E3" s="17"/>
      <c r="F3" s="17"/>
    </row>
    <row r="5" spans="2:8" ht="15">
      <c r="B5" s="20" t="s">
        <v>78</v>
      </c>
      <c r="C5" s="20" t="s">
        <v>79</v>
      </c>
      <c r="D5" s="20" t="s">
        <v>62</v>
      </c>
      <c r="E5" s="20" t="s">
        <v>13</v>
      </c>
      <c r="F5" s="39" t="s">
        <v>150</v>
      </c>
      <c r="G5" s="20" t="s">
        <v>8</v>
      </c>
      <c r="H5" s="20" t="s">
        <v>63</v>
      </c>
    </row>
    <row r="6" spans="2:8" s="50" customFormat="1" ht="24.75" customHeight="1">
      <c r="B6" s="46">
        <v>38967</v>
      </c>
      <c r="C6" s="47"/>
      <c r="D6" s="48"/>
      <c r="E6" s="49">
        <v>15230</v>
      </c>
      <c r="F6" s="49">
        <f>E6*0.075</f>
        <v>1142.25</v>
      </c>
      <c r="G6" s="49">
        <f>F6+E6</f>
        <v>16372.25</v>
      </c>
      <c r="H6" s="48" t="s">
        <v>80</v>
      </c>
    </row>
    <row r="7" spans="2:8" s="50" customFormat="1" ht="24.75" customHeight="1">
      <c r="B7" s="46">
        <v>38973</v>
      </c>
      <c r="C7" s="47"/>
      <c r="D7" s="48"/>
      <c r="E7" s="49">
        <v>7544</v>
      </c>
      <c r="F7" s="49">
        <f>E7*0.075</f>
        <v>565.8</v>
      </c>
      <c r="G7" s="49">
        <f>F7+E7</f>
        <v>8109.8</v>
      </c>
      <c r="H7" s="48" t="s">
        <v>80</v>
      </c>
    </row>
    <row r="8" spans="2:8" s="50" customFormat="1" ht="24.75" customHeight="1">
      <c r="B8" s="46">
        <v>38980</v>
      </c>
      <c r="C8" s="47"/>
      <c r="D8" s="48"/>
      <c r="E8" s="49">
        <v>15967</v>
      </c>
      <c r="F8" s="49">
        <f>E8*0.075</f>
        <v>1197.5249999999999</v>
      </c>
      <c r="G8" s="49">
        <f>F8+E8</f>
        <v>17164.525</v>
      </c>
      <c r="H8" s="48" t="s">
        <v>80</v>
      </c>
    </row>
    <row r="9" spans="2:8" s="50" customFormat="1" ht="24.75" customHeight="1">
      <c r="B9" s="46">
        <v>38989</v>
      </c>
      <c r="C9" s="48"/>
      <c r="D9" s="48"/>
      <c r="E9" s="49">
        <v>23986</v>
      </c>
      <c r="F9" s="49">
        <f>E9*0.075</f>
        <v>1798.95</v>
      </c>
      <c r="G9" s="49">
        <f>F9+E9</f>
        <v>25784.95</v>
      </c>
      <c r="H9" s="48" t="s">
        <v>80</v>
      </c>
    </row>
    <row r="10" spans="2:8" s="50" customFormat="1" ht="15">
      <c r="B10" s="48"/>
      <c r="C10" s="48"/>
      <c r="D10" s="48"/>
      <c r="E10" s="48"/>
      <c r="F10" s="48"/>
      <c r="G10" s="48"/>
      <c r="H10" s="48"/>
    </row>
    <row r="11" spans="2:8" s="42" customFormat="1" ht="15">
      <c r="B11" s="51" t="s">
        <v>8</v>
      </c>
      <c r="C11" s="51"/>
      <c r="D11" s="51"/>
      <c r="E11" s="52">
        <f>SUM(E6:E10)</f>
        <v>62727</v>
      </c>
      <c r="F11" s="52">
        <f>SUM(F6:F10)</f>
        <v>4704.525</v>
      </c>
      <c r="G11" s="52">
        <f>SUM(G6:G10)</f>
        <v>67431.525</v>
      </c>
      <c r="H11" s="51"/>
    </row>
    <row r="12" ht="15">
      <c r="B12" s="16" t="s">
        <v>10</v>
      </c>
    </row>
    <row r="13" ht="15">
      <c r="B13" s="16" t="s">
        <v>11</v>
      </c>
    </row>
    <row r="16" spans="2:6" ht="15">
      <c r="B16" s="340" t="s">
        <v>298</v>
      </c>
      <c r="C16" s="340"/>
      <c r="D16" s="340"/>
      <c r="E16" s="340"/>
      <c r="F16" s="17"/>
    </row>
    <row r="17" spans="2:6" ht="15">
      <c r="B17" s="18" t="s">
        <v>202</v>
      </c>
      <c r="C17" s="17"/>
      <c r="D17" s="17"/>
      <c r="E17" s="17"/>
      <c r="F17" s="17"/>
    </row>
    <row r="19" spans="2:8" ht="15">
      <c r="B19" s="20" t="s">
        <v>78</v>
      </c>
      <c r="C19" s="20" t="s">
        <v>79</v>
      </c>
      <c r="D19" s="20" t="s">
        <v>62</v>
      </c>
      <c r="E19" s="20" t="s">
        <v>13</v>
      </c>
      <c r="F19" s="39" t="s">
        <v>150</v>
      </c>
      <c r="G19" s="20" t="s">
        <v>8</v>
      </c>
      <c r="H19" s="20" t="s">
        <v>63</v>
      </c>
    </row>
    <row r="20" spans="2:8" ht="15">
      <c r="B20" s="46">
        <v>38967</v>
      </c>
      <c r="C20" s="47"/>
      <c r="D20" s="48"/>
      <c r="E20" s="49">
        <v>75000</v>
      </c>
      <c r="F20" s="49">
        <f>E20*0.075</f>
        <v>5625</v>
      </c>
      <c r="G20" s="49">
        <f>F20+E20</f>
        <v>80625</v>
      </c>
      <c r="H20" s="48" t="s">
        <v>80</v>
      </c>
    </row>
    <row r="21" spans="2:8" ht="15">
      <c r="B21" s="46"/>
      <c r="C21" s="47"/>
      <c r="D21" s="48"/>
      <c r="E21" s="49"/>
      <c r="F21" s="49">
        <f>E21*0.075</f>
        <v>0</v>
      </c>
      <c r="G21" s="49">
        <f>F21+E21</f>
        <v>0</v>
      </c>
      <c r="H21" s="48" t="s">
        <v>80</v>
      </c>
    </row>
    <row r="22" spans="2:8" ht="15">
      <c r="B22" s="46"/>
      <c r="C22" s="47"/>
      <c r="D22" s="48"/>
      <c r="E22" s="49"/>
      <c r="F22" s="49">
        <f>E22*0.075</f>
        <v>0</v>
      </c>
      <c r="G22" s="49">
        <f>F22+E22</f>
        <v>0</v>
      </c>
      <c r="H22" s="48"/>
    </row>
    <row r="23" spans="2:8" ht="15">
      <c r="B23" s="46"/>
      <c r="C23" s="48"/>
      <c r="D23" s="48"/>
      <c r="E23" s="49"/>
      <c r="F23" s="49">
        <f>E23*0.075</f>
        <v>0</v>
      </c>
      <c r="G23" s="49">
        <f>F23+E23</f>
        <v>0</v>
      </c>
      <c r="H23" s="48"/>
    </row>
    <row r="24" spans="2:8" ht="15">
      <c r="B24" s="48"/>
      <c r="C24" s="48"/>
      <c r="D24" s="48"/>
      <c r="E24" s="48"/>
      <c r="F24" s="48"/>
      <c r="G24" s="48"/>
      <c r="H24" s="48"/>
    </row>
    <row r="25" spans="2:8" ht="15">
      <c r="B25" s="51" t="s">
        <v>8</v>
      </c>
      <c r="C25" s="51"/>
      <c r="D25" s="51"/>
      <c r="E25" s="52">
        <f>SUM(E20:E24)</f>
        <v>75000</v>
      </c>
      <c r="F25" s="52">
        <f>SUM(F20:F24)</f>
        <v>5625</v>
      </c>
      <c r="G25" s="52">
        <f>SUM(G20:G24)</f>
        <v>80625</v>
      </c>
      <c r="H25" s="51"/>
    </row>
    <row r="26" ht="15">
      <c r="B26" s="16" t="s">
        <v>10</v>
      </c>
    </row>
    <row r="27" ht="15">
      <c r="B27" s="16" t="s">
        <v>11</v>
      </c>
    </row>
    <row r="29" spans="2:6" ht="15">
      <c r="B29" s="339" t="s">
        <v>296</v>
      </c>
      <c r="C29" s="339"/>
      <c r="D29" s="339"/>
      <c r="E29" s="339"/>
      <c r="F29" s="339"/>
    </row>
    <row r="30" spans="2:6" ht="15">
      <c r="B30" s="18" t="s">
        <v>202</v>
      </c>
      <c r="C30" s="17"/>
      <c r="D30" s="17"/>
      <c r="E30" s="17"/>
      <c r="F30" s="17"/>
    </row>
    <row r="32" spans="2:8" ht="15">
      <c r="B32" s="20" t="s">
        <v>78</v>
      </c>
      <c r="C32" s="20" t="s">
        <v>79</v>
      </c>
      <c r="D32" s="20" t="s">
        <v>62</v>
      </c>
      <c r="E32" s="20" t="s">
        <v>13</v>
      </c>
      <c r="F32" s="39" t="s">
        <v>150</v>
      </c>
      <c r="G32" s="20" t="s">
        <v>8</v>
      </c>
      <c r="H32" s="20" t="s">
        <v>63</v>
      </c>
    </row>
    <row r="33" spans="2:8" ht="15">
      <c r="B33" s="46">
        <v>38975</v>
      </c>
      <c r="C33" s="47"/>
      <c r="D33" s="48"/>
      <c r="E33" s="49">
        <v>10000</v>
      </c>
      <c r="F33" s="49">
        <f>E33*0.075</f>
        <v>750</v>
      </c>
      <c r="G33" s="49">
        <f>F33+E33</f>
        <v>10750</v>
      </c>
      <c r="H33" s="48"/>
    </row>
    <row r="34" spans="2:8" ht="15">
      <c r="B34" s="46"/>
      <c r="C34" s="47"/>
      <c r="D34" s="48"/>
      <c r="E34" s="49"/>
      <c r="F34" s="49">
        <f>E34*0.075</f>
        <v>0</v>
      </c>
      <c r="G34" s="49">
        <f>F34+E34</f>
        <v>0</v>
      </c>
      <c r="H34" s="48"/>
    </row>
    <row r="35" spans="2:8" ht="15">
      <c r="B35" s="46"/>
      <c r="C35" s="47"/>
      <c r="D35" s="48"/>
      <c r="E35" s="49"/>
      <c r="F35" s="49">
        <f>E35*0.075</f>
        <v>0</v>
      </c>
      <c r="G35" s="49">
        <f>F35+E35</f>
        <v>0</v>
      </c>
      <c r="H35" s="48"/>
    </row>
    <row r="36" spans="2:8" ht="15">
      <c r="B36" s="46"/>
      <c r="C36" s="48"/>
      <c r="D36" s="48"/>
      <c r="E36" s="49"/>
      <c r="F36" s="49">
        <f>E36*0.075</f>
        <v>0</v>
      </c>
      <c r="G36" s="49">
        <f>F36+E36</f>
        <v>0</v>
      </c>
      <c r="H36" s="48"/>
    </row>
    <row r="37" spans="2:8" ht="15">
      <c r="B37" s="48"/>
      <c r="C37" s="48"/>
      <c r="D37" s="48"/>
      <c r="E37" s="48"/>
      <c r="F37" s="48"/>
      <c r="G37" s="48"/>
      <c r="H37" s="48"/>
    </row>
    <row r="38" spans="2:8" ht="15">
      <c r="B38" s="51" t="s">
        <v>8</v>
      </c>
      <c r="C38" s="51"/>
      <c r="D38" s="51"/>
      <c r="E38" s="52">
        <f>SUM(E33:E37)</f>
        <v>10000</v>
      </c>
      <c r="F38" s="52">
        <f>SUM(F33:F37)</f>
        <v>750</v>
      </c>
      <c r="G38" s="52">
        <f>SUM(G33:G37)</f>
        <v>10750</v>
      </c>
      <c r="H38" s="51"/>
    </row>
    <row r="39" ht="15">
      <c r="B39" s="16" t="s">
        <v>10</v>
      </c>
    </row>
    <row r="40" ht="15">
      <c r="B40" s="16" t="s">
        <v>11</v>
      </c>
    </row>
  </sheetData>
  <sheetProtection/>
  <printOptions/>
  <pageMargins left="0.75" right="0.75" top="1" bottom="1" header="0.5" footer="0.5"/>
  <pageSetup horizontalDpi="600" verticalDpi="600" orientation="landscape" scale="95" r:id="rId1"/>
  <rowBreaks count="1" manualBreakCount="1">
    <brk id="14" min="1" max="7" man="1"/>
  </rowBreaks>
</worksheet>
</file>

<file path=xl/worksheets/sheet12.xml><?xml version="1.0" encoding="utf-8"?>
<worksheet xmlns="http://schemas.openxmlformats.org/spreadsheetml/2006/main" xmlns:r="http://schemas.openxmlformats.org/officeDocument/2006/relationships">
  <sheetPr>
    <tabColor rgb="FF00B0F0"/>
  </sheetPr>
  <dimension ref="A2:H34"/>
  <sheetViews>
    <sheetView zoomScalePageLayoutView="0" workbookViewId="0" topLeftCell="A19">
      <selection activeCell="A28" sqref="A28:H31"/>
    </sheetView>
  </sheetViews>
  <sheetFormatPr defaultColWidth="9.140625" defaultRowHeight="12.75"/>
  <cols>
    <col min="1" max="1" width="8.7109375" style="0" customWidth="1"/>
    <col min="2" max="2" width="10.28125" style="0" bestFit="1" customWidth="1"/>
    <col min="3" max="3" width="11.140625" style="0" bestFit="1" customWidth="1"/>
    <col min="4" max="6" width="16.28125" style="0" bestFit="1" customWidth="1"/>
    <col min="7" max="7" width="12.421875" style="0" customWidth="1"/>
    <col min="8" max="8" width="13.8515625" style="0" customWidth="1"/>
  </cols>
  <sheetData>
    <row r="2" spans="1:8" ht="21">
      <c r="A2" s="53" t="s">
        <v>155</v>
      </c>
      <c r="B2" s="53"/>
      <c r="C2" s="53"/>
      <c r="D2" s="53"/>
      <c r="E2" s="53"/>
      <c r="F2" s="53"/>
      <c r="G2" s="53"/>
      <c r="H2" s="53"/>
    </row>
    <row r="3" spans="1:8" ht="17.25">
      <c r="A3" s="44" t="s">
        <v>58</v>
      </c>
      <c r="B3" s="44"/>
      <c r="C3" s="44"/>
      <c r="D3" s="44"/>
      <c r="E3" s="44"/>
      <c r="F3" s="44"/>
      <c r="G3" s="44"/>
      <c r="H3" s="44"/>
    </row>
    <row r="4" ht="13.5" thickBot="1"/>
    <row r="5" spans="1:8" s="41" customFormat="1" ht="15">
      <c r="A5" s="54" t="s">
        <v>47</v>
      </c>
      <c r="B5" s="55" t="s">
        <v>48</v>
      </c>
      <c r="C5" s="56" t="s">
        <v>49</v>
      </c>
      <c r="D5" s="54" t="s">
        <v>50</v>
      </c>
      <c r="E5" s="55" t="s">
        <v>51</v>
      </c>
      <c r="F5" s="55" t="s">
        <v>52</v>
      </c>
      <c r="G5" s="105" t="s">
        <v>150</v>
      </c>
      <c r="H5" s="56" t="s">
        <v>8</v>
      </c>
    </row>
    <row r="6" spans="1:8" ht="15">
      <c r="A6" s="57"/>
      <c r="B6" s="47"/>
      <c r="C6" s="58"/>
      <c r="D6" s="59"/>
      <c r="E6" s="49"/>
      <c r="F6" s="49"/>
      <c r="G6" s="49"/>
      <c r="H6" s="60"/>
    </row>
    <row r="7" spans="1:8" ht="15">
      <c r="A7" s="57"/>
      <c r="B7" s="47"/>
      <c r="C7" s="58"/>
      <c r="D7" s="59"/>
      <c r="E7" s="49"/>
      <c r="F7" s="49"/>
      <c r="G7" s="49"/>
      <c r="H7" s="60"/>
    </row>
    <row r="8" spans="1:8" ht="15">
      <c r="A8" s="57"/>
      <c r="B8" s="47"/>
      <c r="C8" s="58"/>
      <c r="D8" s="59"/>
      <c r="E8" s="49"/>
      <c r="F8" s="49"/>
      <c r="G8" s="49"/>
      <c r="H8" s="60"/>
    </row>
    <row r="9" spans="1:8" ht="15">
      <c r="A9" s="57"/>
      <c r="B9" s="47"/>
      <c r="C9" s="58"/>
      <c r="D9" s="59"/>
      <c r="E9" s="49"/>
      <c r="F9" s="49"/>
      <c r="G9" s="49"/>
      <c r="H9" s="60"/>
    </row>
    <row r="10" spans="1:8" ht="15">
      <c r="A10" s="61"/>
      <c r="B10" s="48"/>
      <c r="C10" s="60"/>
      <c r="D10" s="59"/>
      <c r="E10" s="49"/>
      <c r="F10" s="49"/>
      <c r="G10" s="49"/>
      <c r="H10" s="60"/>
    </row>
    <row r="11" spans="1:8" ht="15">
      <c r="A11" s="61"/>
      <c r="B11" s="48"/>
      <c r="C11" s="60"/>
      <c r="D11" s="59"/>
      <c r="E11" s="49"/>
      <c r="F11" s="49"/>
      <c r="G11" s="49"/>
      <c r="H11" s="60"/>
    </row>
    <row r="12" spans="1:8" ht="15.75" thickBot="1">
      <c r="A12" s="62" t="s">
        <v>54</v>
      </c>
      <c r="B12" s="63"/>
      <c r="C12" s="64"/>
      <c r="D12" s="65">
        <f>SUM(D6:D11)</f>
        <v>0</v>
      </c>
      <c r="E12" s="66">
        <f>SUM(E6:E11)</f>
        <v>0</v>
      </c>
      <c r="F12" s="66">
        <f>SUM(F6:F11)</f>
        <v>0</v>
      </c>
      <c r="G12" s="66">
        <f>SUM(G6:G11)</f>
        <v>0</v>
      </c>
      <c r="H12" s="64">
        <f>SUM(H6:H11)</f>
        <v>0</v>
      </c>
    </row>
    <row r="15" spans="1:8" ht="18" thickBot="1">
      <c r="A15" s="45" t="s">
        <v>59</v>
      </c>
      <c r="B15" s="45"/>
      <c r="C15" s="45"/>
      <c r="D15" s="45"/>
      <c r="E15" s="45"/>
      <c r="F15" s="45"/>
      <c r="G15" s="45"/>
      <c r="H15" s="45"/>
    </row>
    <row r="16" spans="1:8" ht="15">
      <c r="A16" s="67" t="s">
        <v>47</v>
      </c>
      <c r="B16" s="68" t="s">
        <v>60</v>
      </c>
      <c r="C16" s="69" t="s">
        <v>49</v>
      </c>
      <c r="D16" s="67" t="s">
        <v>50</v>
      </c>
      <c r="E16" s="68" t="s">
        <v>51</v>
      </c>
      <c r="F16" s="68" t="s">
        <v>52</v>
      </c>
      <c r="G16" s="105" t="s">
        <v>150</v>
      </c>
      <c r="H16" s="69" t="s">
        <v>8</v>
      </c>
    </row>
    <row r="17" spans="1:8" ht="15">
      <c r="A17" s="70"/>
      <c r="B17" s="71"/>
      <c r="C17" s="72"/>
      <c r="D17" s="73"/>
      <c r="E17" s="74"/>
      <c r="F17" s="74"/>
      <c r="G17" s="74"/>
      <c r="H17" s="75"/>
    </row>
    <row r="18" spans="1:8" ht="15">
      <c r="A18" s="70"/>
      <c r="B18" s="71"/>
      <c r="C18" s="72"/>
      <c r="D18" s="73"/>
      <c r="E18" s="81"/>
      <c r="F18" s="74"/>
      <c r="G18" s="74"/>
      <c r="H18" s="75"/>
    </row>
    <row r="19" spans="1:8" ht="15">
      <c r="A19" s="70"/>
      <c r="B19" s="71"/>
      <c r="C19" s="72"/>
      <c r="D19" s="73"/>
      <c r="E19" s="74"/>
      <c r="F19" s="74"/>
      <c r="G19" s="74"/>
      <c r="H19" s="75"/>
    </row>
    <row r="20" spans="1:8" ht="15">
      <c r="A20" s="70"/>
      <c r="B20" s="71"/>
      <c r="C20" s="72"/>
      <c r="D20" s="73"/>
      <c r="E20" s="74"/>
      <c r="F20" s="74"/>
      <c r="G20" s="74"/>
      <c r="H20" s="75"/>
    </row>
    <row r="21" spans="1:8" ht="15.75" thickBot="1">
      <c r="A21" s="76" t="s">
        <v>54</v>
      </c>
      <c r="B21" s="77"/>
      <c r="C21" s="78"/>
      <c r="D21" s="79">
        <f>SUM(D17:D20)</f>
        <v>0</v>
      </c>
      <c r="E21" s="80">
        <f>SUM(E17:E20)</f>
        <v>0</v>
      </c>
      <c r="F21" s="80">
        <f>SUM(F17:F20)</f>
        <v>0</v>
      </c>
      <c r="G21" s="80">
        <f>SUM(G17:G20)</f>
        <v>0</v>
      </c>
      <c r="H21" s="78">
        <f>SUM(H17:H20)</f>
        <v>0</v>
      </c>
    </row>
    <row r="24" spans="1:8" ht="17.25">
      <c r="A24" s="44" t="s">
        <v>95</v>
      </c>
      <c r="B24" s="44"/>
      <c r="C24" s="44"/>
      <c r="D24" s="44"/>
      <c r="E24" s="44"/>
      <c r="F24" s="44"/>
      <c r="G24" s="44"/>
      <c r="H24" s="44"/>
    </row>
    <row r="26" ht="13.5" thickBot="1"/>
    <row r="27" spans="1:8" ht="15">
      <c r="A27" s="67" t="s">
        <v>47</v>
      </c>
      <c r="B27" s="68" t="s">
        <v>48</v>
      </c>
      <c r="C27" s="69" t="s">
        <v>49</v>
      </c>
      <c r="D27" s="67" t="s">
        <v>50</v>
      </c>
      <c r="E27" s="68" t="s">
        <v>51</v>
      </c>
      <c r="F27" s="68" t="s">
        <v>52</v>
      </c>
      <c r="G27" s="105" t="s">
        <v>150</v>
      </c>
      <c r="H27" s="69" t="s">
        <v>8</v>
      </c>
    </row>
    <row r="28" spans="1:8" ht="15">
      <c r="A28" s="70"/>
      <c r="B28" s="86"/>
      <c r="C28" s="72"/>
      <c r="D28" s="82"/>
      <c r="E28" s="81"/>
      <c r="F28" s="81"/>
      <c r="G28" s="74"/>
      <c r="H28" s="75"/>
    </row>
    <row r="29" spans="1:8" ht="15">
      <c r="A29" s="70"/>
      <c r="B29" s="86"/>
      <c r="C29" s="72"/>
      <c r="D29" s="82"/>
      <c r="E29" s="81"/>
      <c r="F29" s="81"/>
      <c r="G29" s="74"/>
      <c r="H29" s="75"/>
    </row>
    <row r="30" spans="1:8" ht="15">
      <c r="A30" s="70"/>
      <c r="B30" s="86"/>
      <c r="C30" s="83"/>
      <c r="D30" s="82"/>
      <c r="E30" s="81"/>
      <c r="F30" s="81"/>
      <c r="G30" s="74"/>
      <c r="H30" s="75"/>
    </row>
    <row r="31" spans="1:8" ht="15">
      <c r="A31" s="84"/>
      <c r="B31" s="85"/>
      <c r="C31" s="75"/>
      <c r="D31" s="73"/>
      <c r="E31" s="74"/>
      <c r="F31" s="74"/>
      <c r="G31" s="74"/>
      <c r="H31" s="75"/>
    </row>
    <row r="32" spans="1:8" ht="15.75" thickBot="1">
      <c r="A32" s="76" t="s">
        <v>54</v>
      </c>
      <c r="B32" s="77"/>
      <c r="C32" s="78"/>
      <c r="D32" s="79">
        <f>SUM(D28:D31)</f>
        <v>0</v>
      </c>
      <c r="E32" s="80">
        <f>SUM(E28:E31)</f>
        <v>0</v>
      </c>
      <c r="F32" s="80">
        <f>SUM(F28:F31)</f>
        <v>0</v>
      </c>
      <c r="G32" s="80">
        <f>SUM(G28:G31)</f>
        <v>0</v>
      </c>
      <c r="H32" s="78">
        <f>SUM(H28:H31)</f>
        <v>0</v>
      </c>
    </row>
    <row r="34" ht="12.75">
      <c r="A34" s="43" t="s">
        <v>99</v>
      </c>
    </row>
  </sheetData>
  <sheetProtection/>
  <printOptions/>
  <pageMargins left="0.75" right="0.75" top="1" bottom="1" header="0.5" footer="0.5"/>
  <pageSetup horizontalDpi="600" verticalDpi="600" orientation="landscape" scale="90" r:id="rId1"/>
</worksheet>
</file>

<file path=xl/worksheets/sheet13.xml><?xml version="1.0" encoding="utf-8"?>
<worksheet xmlns="http://schemas.openxmlformats.org/spreadsheetml/2006/main" xmlns:r="http://schemas.openxmlformats.org/officeDocument/2006/relationships">
  <sheetPr>
    <tabColor rgb="FFFF0000"/>
  </sheetPr>
  <dimension ref="A2:H34"/>
  <sheetViews>
    <sheetView zoomScalePageLayoutView="0" workbookViewId="0" topLeftCell="A1">
      <selection activeCell="K22" sqref="K22"/>
    </sheetView>
  </sheetViews>
  <sheetFormatPr defaultColWidth="9.140625" defaultRowHeight="12.75"/>
  <cols>
    <col min="1" max="1" width="8.7109375" style="0" customWidth="1"/>
    <col min="2" max="2" width="10.28125" style="0" bestFit="1" customWidth="1"/>
    <col min="3" max="3" width="11.140625" style="0" bestFit="1" customWidth="1"/>
    <col min="4" max="6" width="16.28125" style="0" bestFit="1" customWidth="1"/>
    <col min="7" max="7" width="12.421875" style="0" customWidth="1"/>
    <col min="8" max="8" width="13.8515625" style="0" customWidth="1"/>
  </cols>
  <sheetData>
    <row r="2" spans="1:8" ht="21">
      <c r="A2" s="53" t="s">
        <v>155</v>
      </c>
      <c r="B2" s="53"/>
      <c r="C2" s="53"/>
      <c r="D2" s="53"/>
      <c r="E2" s="53"/>
      <c r="F2" s="53"/>
      <c r="G2" s="53"/>
      <c r="H2" s="53"/>
    </row>
    <row r="3" spans="1:8" ht="17.25">
      <c r="A3" s="44" t="s">
        <v>58</v>
      </c>
      <c r="B3" s="44"/>
      <c r="C3" s="44"/>
      <c r="D3" s="44"/>
      <c r="E3" s="44"/>
      <c r="F3" s="44"/>
      <c r="G3" s="44"/>
      <c r="H3" s="44"/>
    </row>
    <row r="4" ht="13.5" thickBot="1"/>
    <row r="5" spans="1:8" s="41" customFormat="1" ht="15">
      <c r="A5" s="54" t="s">
        <v>47</v>
      </c>
      <c r="B5" s="55" t="s">
        <v>48</v>
      </c>
      <c r="C5" s="56" t="s">
        <v>49</v>
      </c>
      <c r="D5" s="54" t="s">
        <v>50</v>
      </c>
      <c r="E5" s="55" t="s">
        <v>51</v>
      </c>
      <c r="F5" s="55" t="s">
        <v>52</v>
      </c>
      <c r="G5" s="105" t="s">
        <v>150</v>
      </c>
      <c r="H5" s="56" t="s">
        <v>8</v>
      </c>
    </row>
    <row r="6" spans="1:8" ht="15">
      <c r="A6" s="57">
        <v>38965</v>
      </c>
      <c r="B6" s="47" t="s">
        <v>53</v>
      </c>
      <c r="C6" s="58">
        <v>266</v>
      </c>
      <c r="D6" s="59">
        <v>230</v>
      </c>
      <c r="E6" s="49"/>
      <c r="F6" s="49"/>
      <c r="G6" s="49">
        <f aca="true" t="shared" si="0" ref="G6:G11">D6*15/115</f>
        <v>30</v>
      </c>
      <c r="H6" s="60">
        <f aca="true" t="shared" si="1" ref="H6:H11">SUM(C6:F6)</f>
        <v>496</v>
      </c>
    </row>
    <row r="7" spans="1:8" ht="15">
      <c r="A7" s="57">
        <v>38971</v>
      </c>
      <c r="B7" s="47" t="s">
        <v>55</v>
      </c>
      <c r="C7" s="58">
        <v>435</v>
      </c>
      <c r="D7" s="59">
        <v>3082</v>
      </c>
      <c r="E7" s="49">
        <v>2322</v>
      </c>
      <c r="F7" s="49"/>
      <c r="G7" s="49">
        <f t="shared" si="0"/>
        <v>402</v>
      </c>
      <c r="H7" s="60">
        <f t="shared" si="1"/>
        <v>5839</v>
      </c>
    </row>
    <row r="8" spans="1:8" ht="15">
      <c r="A8" s="57">
        <v>38980</v>
      </c>
      <c r="B8" s="47" t="s">
        <v>56</v>
      </c>
      <c r="C8" s="58">
        <v>702</v>
      </c>
      <c r="D8" s="59">
        <v>1500</v>
      </c>
      <c r="E8" s="49">
        <v>2300</v>
      </c>
      <c r="F8" s="49"/>
      <c r="G8" s="49">
        <f t="shared" si="0"/>
        <v>195.65217391304347</v>
      </c>
      <c r="H8" s="60">
        <f t="shared" si="1"/>
        <v>4502</v>
      </c>
    </row>
    <row r="9" spans="1:8" ht="15">
      <c r="A9" s="57">
        <v>38988</v>
      </c>
      <c r="B9" s="47" t="s">
        <v>57</v>
      </c>
      <c r="C9" s="58">
        <v>801</v>
      </c>
      <c r="D9" s="59">
        <v>2983</v>
      </c>
      <c r="E9" s="49">
        <v>3873</v>
      </c>
      <c r="F9" s="49">
        <v>2300</v>
      </c>
      <c r="G9" s="49">
        <f t="shared" si="0"/>
        <v>389.0869565217391</v>
      </c>
      <c r="H9" s="60">
        <f t="shared" si="1"/>
        <v>9957</v>
      </c>
    </row>
    <row r="10" spans="1:8" ht="15">
      <c r="A10" s="61"/>
      <c r="B10" s="48"/>
      <c r="C10" s="60"/>
      <c r="D10" s="59"/>
      <c r="E10" s="49"/>
      <c r="F10" s="49"/>
      <c r="G10" s="49">
        <f t="shared" si="0"/>
        <v>0</v>
      </c>
      <c r="H10" s="60">
        <f t="shared" si="1"/>
        <v>0</v>
      </c>
    </row>
    <row r="11" spans="1:8" ht="15">
      <c r="A11" s="61"/>
      <c r="B11" s="48"/>
      <c r="C11" s="60"/>
      <c r="D11" s="59"/>
      <c r="E11" s="49"/>
      <c r="F11" s="49"/>
      <c r="G11" s="49">
        <f t="shared" si="0"/>
        <v>0</v>
      </c>
      <c r="H11" s="60">
        <f t="shared" si="1"/>
        <v>0</v>
      </c>
    </row>
    <row r="12" spans="1:8" ht="15.75" thickBot="1">
      <c r="A12" s="62" t="s">
        <v>54</v>
      </c>
      <c r="B12" s="63"/>
      <c r="C12" s="64"/>
      <c r="D12" s="65">
        <f>SUM(D6:D11)</f>
        <v>7795</v>
      </c>
      <c r="E12" s="66">
        <f>SUM(E6:E11)</f>
        <v>8495</v>
      </c>
      <c r="F12" s="66">
        <f>SUM(F6:F11)</f>
        <v>2300</v>
      </c>
      <c r="G12" s="66">
        <f>SUM(G6:G11)</f>
        <v>1016.7391304347826</v>
      </c>
      <c r="H12" s="64">
        <f>SUM(H6:H11)</f>
        <v>20794</v>
      </c>
    </row>
    <row r="15" spans="1:8" ht="18" thickBot="1">
      <c r="A15" s="45" t="s">
        <v>59</v>
      </c>
      <c r="B15" s="45"/>
      <c r="C15" s="45"/>
      <c r="D15" s="45"/>
      <c r="E15" s="45"/>
      <c r="F15" s="45"/>
      <c r="G15" s="45"/>
      <c r="H15" s="45"/>
    </row>
    <row r="16" spans="1:8" ht="15">
      <c r="A16" s="67" t="s">
        <v>47</v>
      </c>
      <c r="B16" s="68" t="s">
        <v>60</v>
      </c>
      <c r="C16" s="69" t="s">
        <v>49</v>
      </c>
      <c r="D16" s="67" t="s">
        <v>50</v>
      </c>
      <c r="E16" s="68" t="s">
        <v>51</v>
      </c>
      <c r="F16" s="68" t="s">
        <v>52</v>
      </c>
      <c r="G16" s="105" t="s">
        <v>150</v>
      </c>
      <c r="H16" s="69" t="s">
        <v>8</v>
      </c>
    </row>
    <row r="17" spans="1:8" ht="15">
      <c r="A17" s="70">
        <v>38971</v>
      </c>
      <c r="B17" s="71" t="s">
        <v>53</v>
      </c>
      <c r="C17" s="72">
        <v>359</v>
      </c>
      <c r="D17" s="73">
        <v>1200</v>
      </c>
      <c r="E17" s="74">
        <v>350</v>
      </c>
      <c r="F17" s="74">
        <v>50</v>
      </c>
      <c r="G17" s="74">
        <f>D17*7.5/107.5</f>
        <v>83.72093023255815</v>
      </c>
      <c r="H17" s="75">
        <f>SUM(C17:F17)</f>
        <v>1959</v>
      </c>
    </row>
    <row r="18" spans="1:8" ht="15">
      <c r="A18" s="70">
        <v>38980</v>
      </c>
      <c r="B18" s="71" t="s">
        <v>55</v>
      </c>
      <c r="C18" s="72">
        <v>687</v>
      </c>
      <c r="D18" s="73">
        <v>768</v>
      </c>
      <c r="E18" s="81">
        <v>1200</v>
      </c>
      <c r="F18" s="74"/>
      <c r="G18" s="74">
        <f>D18*7.5/107.5</f>
        <v>53.58139534883721</v>
      </c>
      <c r="H18" s="75">
        <f>SUM(C18:F18)</f>
        <v>2655</v>
      </c>
    </row>
    <row r="19" spans="1:8" ht="15">
      <c r="A19" s="70">
        <v>38988</v>
      </c>
      <c r="B19" s="71" t="s">
        <v>56</v>
      </c>
      <c r="C19" s="72">
        <v>810</v>
      </c>
      <c r="D19" s="73">
        <v>3202</v>
      </c>
      <c r="E19" s="74">
        <v>896</v>
      </c>
      <c r="F19" s="74">
        <v>1200</v>
      </c>
      <c r="G19" s="74">
        <f>D19*7.5/107.5</f>
        <v>223.3953488372093</v>
      </c>
      <c r="H19" s="75">
        <f>SUM(C19:F19)</f>
        <v>6108</v>
      </c>
    </row>
    <row r="20" spans="1:8" ht="15">
      <c r="A20" s="70"/>
      <c r="B20" s="71"/>
      <c r="C20" s="72"/>
      <c r="D20" s="73"/>
      <c r="E20" s="74"/>
      <c r="F20" s="74"/>
      <c r="G20" s="74"/>
      <c r="H20" s="75"/>
    </row>
    <row r="21" spans="1:8" ht="15.75" thickBot="1">
      <c r="A21" s="76" t="s">
        <v>54</v>
      </c>
      <c r="B21" s="77"/>
      <c r="C21" s="78"/>
      <c r="D21" s="79">
        <f>SUM(D17:D20)</f>
        <v>5170</v>
      </c>
      <c r="E21" s="80">
        <f>SUM(E17:E20)</f>
        <v>2446</v>
      </c>
      <c r="F21" s="80">
        <f>SUM(F17:F20)</f>
        <v>1250</v>
      </c>
      <c r="G21" s="80">
        <f>SUM(G17:G20)</f>
        <v>360.69767441860466</v>
      </c>
      <c r="H21" s="78">
        <f>SUM(H17:H20)</f>
        <v>10722</v>
      </c>
    </row>
    <row r="24" spans="1:8" ht="17.25">
      <c r="A24" s="44" t="s">
        <v>95</v>
      </c>
      <c r="B24" s="44"/>
      <c r="C24" s="44"/>
      <c r="D24" s="44"/>
      <c r="E24" s="44"/>
      <c r="F24" s="44"/>
      <c r="G24" s="44"/>
      <c r="H24" s="44"/>
    </row>
    <row r="26" ht="13.5" thickBot="1"/>
    <row r="27" spans="1:8" ht="15">
      <c r="A27" s="67" t="s">
        <v>47</v>
      </c>
      <c r="B27" s="68" t="s">
        <v>48</v>
      </c>
      <c r="C27" s="69" t="s">
        <v>49</v>
      </c>
      <c r="D27" s="67" t="s">
        <v>50</v>
      </c>
      <c r="E27" s="68" t="s">
        <v>51</v>
      </c>
      <c r="F27" s="68" t="s">
        <v>52</v>
      </c>
      <c r="G27" s="105" t="s">
        <v>150</v>
      </c>
      <c r="H27" s="69" t="s">
        <v>8</v>
      </c>
    </row>
    <row r="28" spans="1:8" ht="15">
      <c r="A28" s="70">
        <v>38975</v>
      </c>
      <c r="B28" s="86" t="s">
        <v>96</v>
      </c>
      <c r="C28" s="72" t="s">
        <v>69</v>
      </c>
      <c r="D28" s="82">
        <v>1500</v>
      </c>
      <c r="E28" s="81"/>
      <c r="F28" s="81"/>
      <c r="G28" s="74">
        <f>D28*7.5/107.5</f>
        <v>104.65116279069767</v>
      </c>
      <c r="H28" s="75">
        <f>SUM(C28:F28)</f>
        <v>1500</v>
      </c>
    </row>
    <row r="29" spans="1:8" ht="15">
      <c r="A29" s="70">
        <v>21</v>
      </c>
      <c r="B29" s="86" t="s">
        <v>97</v>
      </c>
      <c r="C29" s="72" t="s">
        <v>72</v>
      </c>
      <c r="D29" s="82">
        <v>500</v>
      </c>
      <c r="E29" s="81"/>
      <c r="F29" s="81"/>
      <c r="G29" s="74">
        <f>D29*7.5/107.5</f>
        <v>34.883720930232556</v>
      </c>
      <c r="H29" s="75">
        <f>SUM(C29:F29)</f>
        <v>500</v>
      </c>
    </row>
    <row r="30" spans="1:8" ht="15">
      <c r="A30" s="70">
        <v>38989</v>
      </c>
      <c r="B30" s="86" t="s">
        <v>98</v>
      </c>
      <c r="C30" s="83" t="s">
        <v>71</v>
      </c>
      <c r="D30" s="82">
        <v>3293</v>
      </c>
      <c r="E30" s="81"/>
      <c r="F30" s="81"/>
      <c r="G30" s="74">
        <f>D30*7.5/107.5</f>
        <v>229.74418604651163</v>
      </c>
      <c r="H30" s="75">
        <f>SUM(C30:F30)</f>
        <v>3293</v>
      </c>
    </row>
    <row r="31" spans="1:8" ht="15">
      <c r="A31" s="84"/>
      <c r="B31" s="85"/>
      <c r="C31" s="75"/>
      <c r="D31" s="73"/>
      <c r="E31" s="74"/>
      <c r="F31" s="74"/>
      <c r="G31" s="74"/>
      <c r="H31" s="75"/>
    </row>
    <row r="32" spans="1:8" ht="15.75" thickBot="1">
      <c r="A32" s="76" t="s">
        <v>54</v>
      </c>
      <c r="B32" s="77"/>
      <c r="C32" s="78"/>
      <c r="D32" s="79">
        <f>SUM(D28:D31)</f>
        <v>5293</v>
      </c>
      <c r="E32" s="80">
        <f>SUM(E28:E31)</f>
        <v>0</v>
      </c>
      <c r="F32" s="80">
        <f>SUM(F28:F31)</f>
        <v>0</v>
      </c>
      <c r="G32" s="80">
        <f>SUM(G28:G31)</f>
        <v>369.27906976744185</v>
      </c>
      <c r="H32" s="78">
        <f>SUM(H28:H31)</f>
        <v>5293</v>
      </c>
    </row>
    <row r="34" ht="12.75">
      <c r="A34" s="43" t="s">
        <v>99</v>
      </c>
    </row>
  </sheetData>
  <sheetProtection/>
  <printOptions/>
  <pageMargins left="0.75" right="0.75" top="1" bottom="1"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indexed="14"/>
  </sheetPr>
  <dimension ref="C3:G26"/>
  <sheetViews>
    <sheetView zoomScalePageLayoutView="0" workbookViewId="0" topLeftCell="B10">
      <selection activeCell="F31" sqref="F31"/>
    </sheetView>
  </sheetViews>
  <sheetFormatPr defaultColWidth="9.140625" defaultRowHeight="12.75"/>
  <cols>
    <col min="4" max="4" width="30.28125" style="0" customWidth="1"/>
    <col min="5" max="5" width="19.421875" style="0" customWidth="1"/>
    <col min="6" max="6" width="39.421875" style="0" customWidth="1"/>
    <col min="7" max="7" width="18.57421875" style="0" customWidth="1"/>
  </cols>
  <sheetData>
    <row r="3" spans="4:6" ht="17.25">
      <c r="D3" s="40" t="s">
        <v>147</v>
      </c>
      <c r="E3" s="40"/>
      <c r="F3" s="40"/>
    </row>
    <row r="4" spans="4:6" ht="17.25">
      <c r="D4" s="18" t="s">
        <v>202</v>
      </c>
      <c r="E4" s="40"/>
      <c r="F4" s="40"/>
    </row>
    <row r="5" ht="13.5" thickBot="1"/>
    <row r="6" spans="3:7" ht="19.5" customHeight="1" thickBot="1">
      <c r="C6" s="87"/>
      <c r="D6" s="344" t="s">
        <v>100</v>
      </c>
      <c r="E6" s="348" t="s">
        <v>101</v>
      </c>
      <c r="F6" s="348" t="s">
        <v>102</v>
      </c>
      <c r="G6" s="161" t="s">
        <v>101</v>
      </c>
    </row>
    <row r="7" spans="3:7" ht="19.5" customHeight="1" thickBot="1">
      <c r="C7" s="88"/>
      <c r="D7" s="345" t="s">
        <v>103</v>
      </c>
      <c r="E7" s="349">
        <f>'SAMPLE Input Tax -WS'!G25</f>
        <v>7511.925</v>
      </c>
      <c r="F7" s="355" t="s">
        <v>104</v>
      </c>
      <c r="G7" s="162">
        <f>'SAMPLE Output Tax - WS'!G37</f>
        <v>21259.395348837214</v>
      </c>
    </row>
    <row r="8" spans="3:7" ht="19.5" customHeight="1" thickBot="1">
      <c r="C8" s="88"/>
      <c r="D8" s="345" t="s">
        <v>105</v>
      </c>
      <c r="E8" s="349">
        <f>'SAMPLE Import- Deferred VAT WS'!F11</f>
        <v>4704.525</v>
      </c>
      <c r="F8" s="355" t="s">
        <v>106</v>
      </c>
      <c r="G8" s="162">
        <f>'SAMPLE Debit-Credit Notes'!G21</f>
        <v>360.69767441860466</v>
      </c>
    </row>
    <row r="9" spans="3:7" ht="19.5" customHeight="1" thickBot="1">
      <c r="C9" s="88"/>
      <c r="D9" s="345" t="s">
        <v>107</v>
      </c>
      <c r="E9" s="349"/>
      <c r="F9" s="355" t="s">
        <v>108</v>
      </c>
      <c r="G9" s="162">
        <f>'SAMPLE Debit-Credit Notes'!G32</f>
        <v>369.27906976744185</v>
      </c>
    </row>
    <row r="10" spans="3:7" ht="19.5" customHeight="1" thickBot="1">
      <c r="C10" s="88"/>
      <c r="D10" s="345" t="s">
        <v>109</v>
      </c>
      <c r="E10" s="349">
        <f>'SAMPLE Debit-Credit Notes'!G12</f>
        <v>1016.7391304347826</v>
      </c>
      <c r="F10" s="355" t="s">
        <v>110</v>
      </c>
      <c r="G10" s="162"/>
    </row>
    <row r="11" spans="3:7" ht="19.5" customHeight="1" thickBot="1">
      <c r="C11" s="88"/>
      <c r="D11" s="345" t="s">
        <v>111</v>
      </c>
      <c r="E11" s="349"/>
      <c r="F11" s="355" t="s">
        <v>112</v>
      </c>
      <c r="G11" s="162"/>
    </row>
    <row r="12" spans="3:7" ht="19.5" customHeight="1" thickBot="1">
      <c r="C12" s="88"/>
      <c r="D12" s="345" t="s">
        <v>302</v>
      </c>
      <c r="E12" s="349">
        <f>G15</f>
        <v>750</v>
      </c>
      <c r="F12" s="355"/>
      <c r="G12" s="162"/>
    </row>
    <row r="13" spans="3:7" ht="19.5" customHeight="1" thickBot="1">
      <c r="C13" s="88"/>
      <c r="D13" s="345" t="s">
        <v>323</v>
      </c>
      <c r="E13" s="350">
        <f>-WP!C21</f>
        <v>-2200.35</v>
      </c>
      <c r="F13" s="355" t="s">
        <v>113</v>
      </c>
      <c r="G13" s="162"/>
    </row>
    <row r="14" spans="3:7" ht="19.5" customHeight="1" thickBot="1">
      <c r="C14" s="88"/>
      <c r="D14" s="345" t="s">
        <v>324</v>
      </c>
      <c r="E14" s="350">
        <f>-WP!C18</f>
        <v>-103.47396809926454</v>
      </c>
      <c r="F14" s="355"/>
      <c r="G14" s="162"/>
    </row>
    <row r="15" spans="3:7" ht="19.5" customHeight="1" thickBot="1">
      <c r="C15" s="88"/>
      <c r="D15" s="345" t="s">
        <v>300</v>
      </c>
      <c r="E15" s="349">
        <f>'SAMPLE Import- Deferred VAT WS'!F25</f>
        <v>5625</v>
      </c>
      <c r="F15" s="355" t="s">
        <v>297</v>
      </c>
      <c r="G15" s="162">
        <f>'SAMPLE Import- Deferred VAT WS'!F38</f>
        <v>750</v>
      </c>
    </row>
    <row r="16" spans="3:7" ht="19.5" customHeight="1" thickBot="1">
      <c r="C16" s="88"/>
      <c r="D16" s="346" t="s">
        <v>114</v>
      </c>
      <c r="E16" s="351">
        <f>SUM(E7:E15)</f>
        <v>17304.365162335518</v>
      </c>
      <c r="F16" s="356" t="s">
        <v>115</v>
      </c>
      <c r="G16" s="163">
        <f>SUM(G7:G15)</f>
        <v>22739.37209302326</v>
      </c>
    </row>
    <row r="17" spans="3:7" ht="19.5" customHeight="1" thickBot="1">
      <c r="C17" s="88"/>
      <c r="D17" s="345"/>
      <c r="E17" s="349"/>
      <c r="F17" s="355" t="s">
        <v>116</v>
      </c>
      <c r="G17" s="162">
        <f>E16</f>
        <v>17304.365162335518</v>
      </c>
    </row>
    <row r="18" spans="3:7" ht="19.5" customHeight="1" thickBot="1">
      <c r="C18" s="342"/>
      <c r="D18" s="347"/>
      <c r="E18" s="352"/>
      <c r="F18" s="357" t="s">
        <v>117</v>
      </c>
      <c r="G18" s="343">
        <f>G16-G17</f>
        <v>5435.006930687741</v>
      </c>
    </row>
    <row r="19" spans="3:7" ht="17.25" customHeight="1" thickBot="1">
      <c r="C19" s="353"/>
      <c r="D19" s="37"/>
      <c r="E19" s="353"/>
      <c r="F19" s="358" t="s">
        <v>300</v>
      </c>
      <c r="G19" s="360">
        <f>E15</f>
        <v>5625</v>
      </c>
    </row>
    <row r="20" spans="3:7" ht="20.25" customHeight="1" thickBot="1">
      <c r="C20" s="354"/>
      <c r="D20" s="334"/>
      <c r="E20" s="368"/>
      <c r="F20" s="359" t="s">
        <v>301</v>
      </c>
      <c r="G20" s="361">
        <f>G18+G19</f>
        <v>11060.006930687741</v>
      </c>
    </row>
    <row r="24" spans="5:7" ht="17.25">
      <c r="E24" s="367">
        <f>'VAT Return Form'!G85</f>
        <v>17304.365162335518</v>
      </c>
      <c r="G24" s="362">
        <f>'VAT Return Form'!G94</f>
        <v>11060.006930687738</v>
      </c>
    </row>
    <row r="26" spans="5:7" ht="17.25">
      <c r="E26" s="363">
        <f>E16-E24</f>
        <v>0</v>
      </c>
      <c r="G26" s="364">
        <f>G20-G24</f>
        <v>0</v>
      </c>
    </row>
  </sheetData>
  <sheetProtection/>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rgb="FF92D050"/>
  </sheetPr>
  <dimension ref="A1:G104"/>
  <sheetViews>
    <sheetView view="pageBreakPreview" zoomScale="80" zoomScaleNormal="125" zoomScaleSheetLayoutView="80" zoomScalePageLayoutView="0" workbookViewId="0" topLeftCell="A74">
      <selection activeCell="E87" sqref="E87"/>
    </sheetView>
  </sheetViews>
  <sheetFormatPr defaultColWidth="9.140625" defaultRowHeight="12.75"/>
  <cols>
    <col min="1" max="1" width="6.00390625" style="0" customWidth="1"/>
    <col min="2" max="2" width="12.421875" style="0" customWidth="1"/>
    <col min="3" max="3" width="31.00390625" style="0" customWidth="1"/>
    <col min="4" max="4" width="5.7109375" style="0" customWidth="1"/>
    <col min="5" max="5" width="16.7109375" style="0" customWidth="1"/>
    <col min="6" max="6" width="5.7109375" style="0" customWidth="1"/>
    <col min="7" max="7" width="16.7109375" style="0" customWidth="1"/>
  </cols>
  <sheetData>
    <row r="1" spans="1:7" ht="21">
      <c r="A1" s="496" t="s">
        <v>247</v>
      </c>
      <c r="B1" s="496"/>
      <c r="C1" s="496"/>
      <c r="D1" s="496"/>
      <c r="E1" s="496"/>
      <c r="F1" s="496"/>
      <c r="G1" s="496"/>
    </row>
    <row r="2" ht="4.5" customHeight="1"/>
    <row r="3" spans="1:7" ht="15.75">
      <c r="A3" s="483" t="s">
        <v>248</v>
      </c>
      <c r="B3" s="483"/>
      <c r="C3" s="483"/>
      <c r="D3" s="483"/>
      <c r="E3" s="483"/>
      <c r="F3" s="483"/>
      <c r="G3" s="483"/>
    </row>
    <row r="5" spans="1:4" ht="15">
      <c r="A5" s="493" t="s">
        <v>249</v>
      </c>
      <c r="B5" s="493"/>
      <c r="C5" s="494"/>
      <c r="D5" s="495"/>
    </row>
    <row r="6" spans="1:2" ht="4.5" customHeight="1">
      <c r="A6" s="325"/>
      <c r="B6" s="325"/>
    </row>
    <row r="7" spans="1:4" ht="15">
      <c r="A7" s="493" t="s">
        <v>250</v>
      </c>
      <c r="B7" s="493"/>
      <c r="C7" s="494"/>
      <c r="D7" s="495"/>
    </row>
    <row r="8" spans="1:2" ht="4.5" customHeight="1">
      <c r="A8" s="325"/>
      <c r="B8" s="325"/>
    </row>
    <row r="9" spans="1:3" ht="15">
      <c r="A9" s="493" t="s">
        <v>251</v>
      </c>
      <c r="B9" s="493"/>
      <c r="C9" s="326"/>
    </row>
    <row r="10" spans="1:2" ht="4.5" customHeight="1">
      <c r="A10" s="325"/>
      <c r="B10" s="325"/>
    </row>
    <row r="11" spans="1:3" ht="15">
      <c r="A11" s="493" t="s">
        <v>252</v>
      </c>
      <c r="B11" s="493"/>
      <c r="C11" s="326"/>
    </row>
    <row r="12" spans="1:2" ht="4.5" customHeight="1">
      <c r="A12" s="325"/>
      <c r="B12" s="325"/>
    </row>
    <row r="13" spans="1:7" ht="15">
      <c r="A13" s="493" t="s">
        <v>253</v>
      </c>
      <c r="B13" s="493"/>
      <c r="D13" s="327" t="s">
        <v>254</v>
      </c>
      <c r="E13" s="326"/>
      <c r="F13" s="327" t="s">
        <v>255</v>
      </c>
      <c r="G13" s="326"/>
    </row>
    <row r="14" spans="1:2" ht="4.5" customHeight="1">
      <c r="A14" s="325"/>
      <c r="B14" s="325"/>
    </row>
    <row r="15" spans="1:3" ht="15">
      <c r="A15" s="493" t="s">
        <v>256</v>
      </c>
      <c r="B15" s="493"/>
      <c r="C15" s="326"/>
    </row>
    <row r="16" ht="4.5" customHeight="1"/>
    <row r="17" spans="1:7" ht="14.25">
      <c r="A17" s="493" t="s">
        <v>257</v>
      </c>
      <c r="B17" s="493"/>
      <c r="C17" s="493"/>
      <c r="D17" s="493"/>
      <c r="E17" s="493"/>
      <c r="F17" s="493"/>
      <c r="G17" s="493"/>
    </row>
    <row r="20" spans="1:7" ht="15">
      <c r="A20" s="483" t="s">
        <v>258</v>
      </c>
      <c r="B20" s="483"/>
      <c r="C20" s="483"/>
      <c r="D20" s="483"/>
      <c r="E20" s="483"/>
      <c r="F20" s="483"/>
      <c r="G20" s="483"/>
    </row>
    <row r="22" spans="1:5" ht="12.75">
      <c r="A22" s="487" t="s">
        <v>259</v>
      </c>
      <c r="B22" s="487"/>
      <c r="C22" s="487"/>
      <c r="D22" s="329"/>
      <c r="E22" s="330" t="s">
        <v>260</v>
      </c>
    </row>
    <row r="23" ht="4.5" customHeight="1">
      <c r="F23" s="34"/>
    </row>
    <row r="24" spans="1:5" ht="12.75">
      <c r="A24" s="487" t="s">
        <v>261</v>
      </c>
      <c r="B24" s="487"/>
      <c r="C24" s="487"/>
      <c r="D24" s="329">
        <v>1</v>
      </c>
      <c r="E24" s="331">
        <f>'SAMPLE Output Tax - WS'!E37</f>
        <v>354728</v>
      </c>
    </row>
    <row r="25" ht="4.5" customHeight="1">
      <c r="F25" s="34"/>
    </row>
    <row r="26" spans="1:5" ht="12.75">
      <c r="A26" s="487" t="s">
        <v>262</v>
      </c>
      <c r="B26" s="487"/>
      <c r="C26" s="487"/>
      <c r="D26" s="329">
        <v>2</v>
      </c>
      <c r="E26" s="331">
        <f>'SAMPLE Output Tax - WS'!F37</f>
        <v>71442</v>
      </c>
    </row>
    <row r="27" ht="4.5" customHeight="1"/>
    <row r="28" spans="1:5" ht="30" customHeight="1">
      <c r="A28" s="485" t="s">
        <v>263</v>
      </c>
      <c r="B28" s="485"/>
      <c r="C28" s="485"/>
      <c r="D28" s="329">
        <v>3</v>
      </c>
      <c r="E28" s="331"/>
    </row>
    <row r="29" ht="4.5" customHeight="1"/>
    <row r="30" spans="1:3" ht="11.25" customHeight="1">
      <c r="A30" s="491" t="s">
        <v>264</v>
      </c>
      <c r="B30" s="491"/>
      <c r="C30" s="491"/>
    </row>
    <row r="31" ht="4.5" customHeight="1" hidden="1"/>
    <row r="32" spans="2:5" ht="12.75">
      <c r="B32" s="487" t="s">
        <v>265</v>
      </c>
      <c r="C32" s="487"/>
      <c r="D32" s="329">
        <v>4</v>
      </c>
      <c r="E32" s="331">
        <f>'SAMPLE Output Tax - WS'!D37</f>
        <v>304718</v>
      </c>
    </row>
    <row r="33" ht="4.5" customHeight="1">
      <c r="E33" s="34"/>
    </row>
    <row r="34" spans="1:7" ht="14.25">
      <c r="A34" s="328"/>
      <c r="B34" s="489" t="s">
        <v>266</v>
      </c>
      <c r="C34" s="489"/>
      <c r="D34" s="489"/>
      <c r="E34" s="489"/>
      <c r="F34" s="332">
        <v>5</v>
      </c>
      <c r="G34" s="365">
        <f>E32*(7.5/107.5)</f>
        <v>21259.39534883721</v>
      </c>
    </row>
    <row r="35" ht="4.5" customHeight="1"/>
    <row r="36" spans="1:7" ht="14.25">
      <c r="A36" s="487" t="s">
        <v>267</v>
      </c>
      <c r="B36" s="487"/>
      <c r="C36" s="487"/>
      <c r="D36" s="487"/>
      <c r="E36" s="487"/>
      <c r="F36" s="332">
        <v>6</v>
      </c>
      <c r="G36" s="366">
        <f>'VAT ACCOUNT'!G15</f>
        <v>750</v>
      </c>
    </row>
    <row r="37" ht="4.5" customHeight="1"/>
    <row r="38" spans="1:7" ht="14.25">
      <c r="A38" s="487" t="s">
        <v>211</v>
      </c>
      <c r="B38" s="487"/>
      <c r="C38" s="487"/>
      <c r="D38" s="487"/>
      <c r="E38" s="487"/>
      <c r="F38" s="332">
        <v>7</v>
      </c>
      <c r="G38" s="366">
        <f>'VAT ACCOUNT'!G8+'VAT ACCOUNT'!G9+'VAT ACCOUNT'!G10+'VAT ACCOUNT'!G11+'VAT ACCOUNT'!G13</f>
        <v>729.9767441860465</v>
      </c>
    </row>
    <row r="39" ht="4.5" customHeight="1"/>
    <row r="40" spans="1:3" ht="12.75">
      <c r="A40" s="491" t="s">
        <v>268</v>
      </c>
      <c r="B40" s="491"/>
      <c r="C40" s="491"/>
    </row>
    <row r="41" ht="4.5" customHeight="1"/>
    <row r="42" spans="1:5" ht="12.75">
      <c r="A42" s="335"/>
      <c r="B42" s="492" t="s">
        <v>269</v>
      </c>
      <c r="C42" s="492"/>
      <c r="D42" s="329">
        <v>8</v>
      </c>
      <c r="E42" s="333">
        <f>E24+E28+E32-G34</f>
        <v>638186.6046511628</v>
      </c>
    </row>
    <row r="43" ht="4.5" customHeight="1"/>
    <row r="44" spans="1:5" ht="12.75">
      <c r="A44" s="336"/>
      <c r="B44" s="492" t="s">
        <v>270</v>
      </c>
      <c r="C44" s="492"/>
      <c r="D44" s="329">
        <v>9</v>
      </c>
      <c r="E44" s="333">
        <f>E26+E42</f>
        <v>709628.6046511628</v>
      </c>
    </row>
    <row r="45" ht="4.5" customHeight="1"/>
    <row r="46" spans="1:7" ht="14.25">
      <c r="A46" s="482" t="s">
        <v>271</v>
      </c>
      <c r="B46" s="482"/>
      <c r="C46" s="482"/>
      <c r="D46" s="482"/>
      <c r="E46" s="482"/>
      <c r="F46" s="332">
        <v>10</v>
      </c>
      <c r="G46" s="365">
        <f>G34+G36+G38</f>
        <v>22739.372093023256</v>
      </c>
    </row>
    <row r="47" spans="1:5" ht="14.25">
      <c r="A47" s="337"/>
      <c r="B47" s="337"/>
      <c r="C47" s="337"/>
      <c r="D47" s="337"/>
      <c r="E47" s="337"/>
    </row>
    <row r="49" spans="1:7" ht="15">
      <c r="A49" s="483" t="s">
        <v>272</v>
      </c>
      <c r="B49" s="483"/>
      <c r="C49" s="483"/>
      <c r="D49" s="483"/>
      <c r="E49" s="483"/>
      <c r="F49" s="483"/>
      <c r="G49" s="483"/>
    </row>
    <row r="51" spans="1:5" ht="45" customHeight="1">
      <c r="A51" s="485" t="s">
        <v>273</v>
      </c>
      <c r="B51" s="485"/>
      <c r="C51" s="485"/>
      <c r="D51" s="329">
        <v>11</v>
      </c>
      <c r="E51" s="331"/>
    </row>
    <row r="52" ht="4.5" customHeight="1"/>
    <row r="53" spans="1:3" ht="12.75">
      <c r="A53" s="490" t="s">
        <v>219</v>
      </c>
      <c r="B53" s="490"/>
      <c r="C53" s="490"/>
    </row>
    <row r="54" ht="4.5" customHeight="1"/>
    <row r="55" spans="2:5" ht="30" customHeight="1">
      <c r="B55" s="485" t="s">
        <v>274</v>
      </c>
      <c r="C55" s="485"/>
      <c r="D55" s="329">
        <v>12</v>
      </c>
      <c r="E55" s="331">
        <f>'SAMPLE Import- Deferred VAT WS'!E25+'SAMPLE Import- Deferred VAT WS'!E11</f>
        <v>137727</v>
      </c>
    </row>
    <row r="56" ht="4.5" customHeight="1">
      <c r="E56" s="34"/>
    </row>
    <row r="57" spans="2:5" ht="30" customHeight="1">
      <c r="B57" s="485" t="s">
        <v>275</v>
      </c>
      <c r="C57" s="485"/>
      <c r="D57" s="329">
        <v>13</v>
      </c>
      <c r="E57" s="331">
        <f>'SAMPLE Import- Deferred VAT WS'!E11+'SAMPLE Import- Deferred VAT WS'!E25</f>
        <v>137727</v>
      </c>
    </row>
    <row r="58" ht="4.5" customHeight="1">
      <c r="E58" s="34"/>
    </row>
    <row r="59" spans="2:5" ht="12.75">
      <c r="B59" s="487" t="s">
        <v>276</v>
      </c>
      <c r="C59" s="487"/>
      <c r="D59" s="329">
        <v>14</v>
      </c>
      <c r="E59" s="331">
        <f>'SAMPLE Import- Deferred VAT WS'!F11</f>
        <v>4704.525</v>
      </c>
    </row>
    <row r="60" ht="4.5" customHeight="1">
      <c r="E60" s="34"/>
    </row>
    <row r="61" spans="2:5" ht="30" customHeight="1">
      <c r="B61" s="486" t="s">
        <v>277</v>
      </c>
      <c r="C61" s="486"/>
      <c r="D61" s="329">
        <v>15</v>
      </c>
      <c r="E61" s="331">
        <f>'SAMPLE Import- Deferred VAT WS'!F25</f>
        <v>5625</v>
      </c>
    </row>
    <row r="62" ht="4.5" customHeight="1">
      <c r="E62" s="34"/>
    </row>
    <row r="63" spans="2:5" ht="12.75">
      <c r="B63" s="489" t="s">
        <v>278</v>
      </c>
      <c r="C63" s="489"/>
      <c r="D63" s="329">
        <v>16</v>
      </c>
      <c r="E63" s="333">
        <f>G36</f>
        <v>750</v>
      </c>
    </row>
    <row r="64" ht="4.5" customHeight="1">
      <c r="E64" s="34"/>
    </row>
    <row r="65" spans="1:3" ht="12.75">
      <c r="A65" s="490" t="s">
        <v>216</v>
      </c>
      <c r="B65" s="490"/>
      <c r="C65" s="490"/>
    </row>
    <row r="66" ht="4.5" customHeight="1"/>
    <row r="67" spans="2:5" ht="30" customHeight="1">
      <c r="B67" s="485" t="s">
        <v>279</v>
      </c>
      <c r="C67" s="485"/>
      <c r="D67" s="329">
        <v>17</v>
      </c>
      <c r="E67" s="331">
        <f>'SAMPLE Input Tax -WS'!F25</f>
        <v>100159</v>
      </c>
    </row>
    <row r="68" ht="4.5" customHeight="1">
      <c r="E68" s="34"/>
    </row>
    <row r="69" spans="2:5" ht="30" customHeight="1">
      <c r="B69" s="485" t="s">
        <v>280</v>
      </c>
      <c r="C69" s="485"/>
      <c r="D69" s="329">
        <v>18</v>
      </c>
      <c r="E69" s="331">
        <f>'SAMPLE Input Tax -WS'!F25-'SAMPLE Input Tax -WS'!F15-'SAMPLE Input Tax -WS'!F7</f>
        <v>95838</v>
      </c>
    </row>
    <row r="70" ht="4.5" customHeight="1">
      <c r="E70" s="34"/>
    </row>
    <row r="71" spans="2:5" ht="30" customHeight="1">
      <c r="B71" s="485" t="s">
        <v>281</v>
      </c>
      <c r="C71" s="485"/>
      <c r="D71" s="329">
        <v>19</v>
      </c>
      <c r="E71" s="331">
        <f>'SAMPLE Input Tax -WS'!G25</f>
        <v>7511.925</v>
      </c>
    </row>
    <row r="72" ht="4.5" customHeight="1">
      <c r="E72" s="34"/>
    </row>
    <row r="73" spans="1:5" ht="30" customHeight="1">
      <c r="A73" s="488" t="s">
        <v>282</v>
      </c>
      <c r="B73" s="488"/>
      <c r="C73" s="488"/>
      <c r="D73" s="329">
        <v>20</v>
      </c>
      <c r="E73" s="333">
        <f>E59+E61+E63+E71</f>
        <v>18591.45</v>
      </c>
    </row>
    <row r="74" ht="4.5" customHeight="1"/>
    <row r="75" spans="1:5" ht="45" customHeight="1">
      <c r="A75" s="485" t="s">
        <v>283</v>
      </c>
      <c r="B75" s="485"/>
      <c r="C75" s="485"/>
      <c r="D75" s="329">
        <v>21</v>
      </c>
      <c r="E75" s="331">
        <f>WP!C7</f>
        <v>2200.35</v>
      </c>
    </row>
    <row r="76" ht="4.5" customHeight="1"/>
    <row r="77" spans="1:5" ht="45" customHeight="1">
      <c r="A77" s="485" t="s">
        <v>284</v>
      </c>
      <c r="B77" s="485"/>
      <c r="C77" s="485"/>
      <c r="D77" s="329">
        <v>22</v>
      </c>
      <c r="E77" s="331">
        <f>WP!C6</f>
        <v>1027.8</v>
      </c>
    </row>
    <row r="78" ht="4.5" customHeight="1"/>
    <row r="79" spans="1:7" ht="15" customHeight="1">
      <c r="A79" s="485" t="s">
        <v>285</v>
      </c>
      <c r="B79" s="485"/>
      <c r="C79" s="485"/>
      <c r="D79" s="485">
        <v>170</v>
      </c>
      <c r="E79" s="485"/>
      <c r="F79" s="332">
        <v>23</v>
      </c>
      <c r="G79" s="333">
        <f>IF(E22="Yes",0,E77*IF(IF(E44=0,0,E42/E44)&gt;0.9,1,IF(E44=0,0,IF(E42/E44&lt;0.1,0,E42/E44))))</f>
        <v>924.3260319007354</v>
      </c>
    </row>
    <row r="80" ht="4.5" customHeight="1"/>
    <row r="81" spans="1:7" ht="30" customHeight="1">
      <c r="A81" s="486" t="s">
        <v>286</v>
      </c>
      <c r="B81" s="486"/>
      <c r="C81" s="486"/>
      <c r="D81" s="486"/>
      <c r="E81" s="486"/>
      <c r="F81" s="332">
        <v>24</v>
      </c>
      <c r="G81" s="331">
        <f>E73-(E75+E77)</f>
        <v>15363.300000000001</v>
      </c>
    </row>
    <row r="82" ht="4.5" customHeight="1"/>
    <row r="83" spans="1:7" ht="15" customHeight="1">
      <c r="A83" s="487" t="s">
        <v>211</v>
      </c>
      <c r="B83" s="487"/>
      <c r="C83" s="487"/>
      <c r="D83" s="487"/>
      <c r="E83" s="487"/>
      <c r="F83" s="332">
        <v>25</v>
      </c>
      <c r="G83" s="331">
        <f>'VAT ACCOUNT'!E9+'VAT ACCOUNT'!E10+'VAT ACCOUNT'!E11</f>
        <v>1016.7391304347826</v>
      </c>
    </row>
    <row r="84" ht="4.5" customHeight="1"/>
    <row r="85" spans="1:7" ht="14.25">
      <c r="A85" s="482" t="s">
        <v>287</v>
      </c>
      <c r="B85" s="482"/>
      <c r="C85" s="482"/>
      <c r="D85" s="482"/>
      <c r="E85" s="482"/>
      <c r="F85" s="332">
        <v>26</v>
      </c>
      <c r="G85" s="333">
        <f>G79+G81+G83</f>
        <v>17304.365162335518</v>
      </c>
    </row>
    <row r="88" spans="1:7" ht="15">
      <c r="A88" s="483" t="s">
        <v>288</v>
      </c>
      <c r="B88" s="483"/>
      <c r="C88" s="483"/>
      <c r="D88" s="483"/>
      <c r="E88" s="483"/>
      <c r="F88" s="483"/>
      <c r="G88" s="483"/>
    </row>
    <row r="90" spans="1:7" ht="14.25">
      <c r="A90" s="482" t="s">
        <v>289</v>
      </c>
      <c r="B90" s="482"/>
      <c r="C90" s="482"/>
      <c r="D90" s="482"/>
      <c r="E90" s="482"/>
      <c r="F90" s="332">
        <v>27</v>
      </c>
      <c r="G90" s="333">
        <f>G46-G85</f>
        <v>5435.006930687738</v>
      </c>
    </row>
    <row r="91" ht="4.5" customHeight="1"/>
    <row r="92" spans="1:7" ht="14.25">
      <c r="A92" s="481" t="s">
        <v>229</v>
      </c>
      <c r="B92" s="481"/>
      <c r="C92" s="481"/>
      <c r="D92" s="481"/>
      <c r="E92" s="481"/>
      <c r="F92" s="332">
        <v>28</v>
      </c>
      <c r="G92" s="333">
        <f>E61</f>
        <v>5625</v>
      </c>
    </row>
    <row r="93" ht="4.5" customHeight="1"/>
    <row r="94" spans="1:7" ht="14.25">
      <c r="A94" s="481" t="s">
        <v>290</v>
      </c>
      <c r="B94" s="481"/>
      <c r="C94" s="481"/>
      <c r="D94" s="481"/>
      <c r="E94" s="481"/>
      <c r="F94" s="332">
        <v>29</v>
      </c>
      <c r="G94" s="333">
        <f>G90+G92</f>
        <v>11060.006930687738</v>
      </c>
    </row>
    <row r="95" ht="4.5" customHeight="1">
      <c r="G95" t="s">
        <v>291</v>
      </c>
    </row>
    <row r="96" spans="1:7" ht="14.25">
      <c r="A96" s="481" t="s">
        <v>292</v>
      </c>
      <c r="B96" s="481"/>
      <c r="C96" s="481"/>
      <c r="D96" s="481"/>
      <c r="E96" s="481"/>
      <c r="F96" s="332">
        <v>30</v>
      </c>
      <c r="G96" s="333">
        <v>0</v>
      </c>
    </row>
    <row r="97" ht="4.5" customHeight="1">
      <c r="G97" t="s">
        <v>291</v>
      </c>
    </row>
    <row r="98" spans="1:7" ht="14.25">
      <c r="A98" s="482" t="s">
        <v>293</v>
      </c>
      <c r="B98" s="482"/>
      <c r="C98" s="482"/>
      <c r="D98" s="482"/>
      <c r="E98" s="482"/>
      <c r="F98" s="332">
        <v>31</v>
      </c>
      <c r="G98" s="333">
        <f>G94-G96</f>
        <v>11060.006930687738</v>
      </c>
    </row>
    <row r="99" ht="4.5" customHeight="1"/>
    <row r="102" spans="1:7" ht="15">
      <c r="A102" s="483" t="s">
        <v>294</v>
      </c>
      <c r="B102" s="483"/>
      <c r="C102" s="483"/>
      <c r="D102" s="483"/>
      <c r="E102" s="483"/>
      <c r="F102" s="483"/>
      <c r="G102" s="483"/>
    </row>
    <row r="104" spans="1:7" s="338" customFormat="1" ht="150" customHeight="1">
      <c r="A104" s="484" t="s">
        <v>295</v>
      </c>
      <c r="B104" s="484"/>
      <c r="C104" s="484"/>
      <c r="D104" s="484"/>
      <c r="E104" s="484"/>
      <c r="F104" s="484"/>
      <c r="G104" s="484"/>
    </row>
  </sheetData>
  <sheetProtection/>
  <mergeCells count="52">
    <mergeCell ref="A1:G1"/>
    <mergeCell ref="A3:G3"/>
    <mergeCell ref="A5:B5"/>
    <mergeCell ref="C5:D5"/>
    <mergeCell ref="A13:B13"/>
    <mergeCell ref="A15:B15"/>
    <mergeCell ref="A17:G17"/>
    <mergeCell ref="A20:G20"/>
    <mergeCell ref="A7:B7"/>
    <mergeCell ref="C7:D7"/>
    <mergeCell ref="A9:B9"/>
    <mergeCell ref="A11:B11"/>
    <mergeCell ref="A30:C30"/>
    <mergeCell ref="B32:C32"/>
    <mergeCell ref="B34:E34"/>
    <mergeCell ref="A36:E36"/>
    <mergeCell ref="A22:C22"/>
    <mergeCell ref="A24:C24"/>
    <mergeCell ref="A26:C26"/>
    <mergeCell ref="A28:C28"/>
    <mergeCell ref="A46:E46"/>
    <mergeCell ref="A49:G49"/>
    <mergeCell ref="A51:C51"/>
    <mergeCell ref="A53:C53"/>
    <mergeCell ref="A38:E38"/>
    <mergeCell ref="A40:C40"/>
    <mergeCell ref="B42:C42"/>
    <mergeCell ref="B44:C44"/>
    <mergeCell ref="B63:C63"/>
    <mergeCell ref="A65:C65"/>
    <mergeCell ref="B67:C67"/>
    <mergeCell ref="B69:C69"/>
    <mergeCell ref="B55:C55"/>
    <mergeCell ref="B57:C57"/>
    <mergeCell ref="B59:C59"/>
    <mergeCell ref="B61:C61"/>
    <mergeCell ref="A79:E79"/>
    <mergeCell ref="A81:E81"/>
    <mergeCell ref="A83:E83"/>
    <mergeCell ref="A85:E85"/>
    <mergeCell ref="B71:C71"/>
    <mergeCell ref="A73:C73"/>
    <mergeCell ref="A75:C75"/>
    <mergeCell ref="A77:C77"/>
    <mergeCell ref="A96:E96"/>
    <mergeCell ref="A98:E98"/>
    <mergeCell ref="A102:G102"/>
    <mergeCell ref="A104:G104"/>
    <mergeCell ref="A88:G88"/>
    <mergeCell ref="A90:E90"/>
    <mergeCell ref="A92:E92"/>
    <mergeCell ref="A94:E94"/>
  </mergeCells>
  <dataValidations count="1">
    <dataValidation type="list" allowBlank="1" showInputMessage="1" showErrorMessage="1" sqref="E22">
      <formula1>"Yes, No"</formula1>
    </dataValidation>
  </dataValidations>
  <printOptions/>
  <pageMargins left="0.75" right="0.75" top="1" bottom="1" header="0.5" footer="0.5"/>
  <pageSetup horizontalDpi="600" verticalDpi="600" orientation="portrait" scale="96" r:id="rId3"/>
  <rowBreaks count="2" manualBreakCount="2">
    <brk id="48" max="6" man="1"/>
    <brk id="87" max="6" man="1"/>
  </rowBreaks>
  <legacyDrawing r:id="rId2"/>
</worksheet>
</file>

<file path=xl/worksheets/sheet16.xml><?xml version="1.0" encoding="utf-8"?>
<worksheet xmlns="http://schemas.openxmlformats.org/spreadsheetml/2006/main" xmlns:r="http://schemas.openxmlformats.org/officeDocument/2006/relationships">
  <sheetPr>
    <tabColor indexed="40"/>
  </sheetPr>
  <dimension ref="A1:M40"/>
  <sheetViews>
    <sheetView view="pageBreakPreview" zoomScale="60" zoomScalePageLayoutView="0" workbookViewId="0" topLeftCell="A13">
      <selection activeCell="B41" sqref="B41"/>
    </sheetView>
  </sheetViews>
  <sheetFormatPr defaultColWidth="9.140625" defaultRowHeight="12.75"/>
  <cols>
    <col min="1" max="1" width="9.140625" style="97" customWidth="1"/>
    <col min="2" max="2" width="57.00390625" style="97" customWidth="1"/>
    <col min="3" max="3" width="34.00390625" style="97" customWidth="1"/>
    <col min="4" max="4" width="15.57421875" style="97" bestFit="1" customWidth="1"/>
    <col min="5" max="16384" width="9.140625" style="97" customWidth="1"/>
  </cols>
  <sheetData>
    <row r="1" spans="1:3" ht="17.25">
      <c r="A1" s="128"/>
      <c r="B1" s="129" t="s">
        <v>148</v>
      </c>
      <c r="C1" s="130"/>
    </row>
    <row r="2" spans="1:3" ht="17.25">
      <c r="A2" s="131"/>
      <c r="B2" s="132"/>
      <c r="C2" s="133"/>
    </row>
    <row r="3" spans="1:3" ht="17.25">
      <c r="A3" s="131"/>
      <c r="B3" s="134" t="s">
        <v>118</v>
      </c>
      <c r="C3" s="133"/>
    </row>
    <row r="4" spans="1:3" ht="17.25">
      <c r="A4" s="131" t="s">
        <v>122</v>
      </c>
      <c r="B4" s="134" t="s">
        <v>103</v>
      </c>
      <c r="C4" s="133"/>
    </row>
    <row r="5" spans="1:4" ht="17.25">
      <c r="A5" s="131" t="s">
        <v>119</v>
      </c>
      <c r="B5" s="132" t="s">
        <v>123</v>
      </c>
      <c r="C5" s="135">
        <f>SUMIF('SAMPLE Input Tax -WS'!J6:J23,A4:A6,'SAMPLE Input Tax -WS'!G6:G23)</f>
        <v>4283.775</v>
      </c>
      <c r="D5" s="127">
        <f>C5+C21</f>
        <v>6484.125</v>
      </c>
    </row>
    <row r="6" spans="1:3" ht="17.25">
      <c r="A6" s="131" t="s">
        <v>120</v>
      </c>
      <c r="B6" s="132" t="s">
        <v>124</v>
      </c>
      <c r="C6" s="135">
        <f>SUMIF('SAMPLE Input Tax -WS'!J6:J23,A5:A7,'SAMPLE Input Tax -WS'!G6:G23)</f>
        <v>1027.8</v>
      </c>
    </row>
    <row r="7" spans="1:3" ht="17.25">
      <c r="A7" s="131" t="s">
        <v>121</v>
      </c>
      <c r="B7" s="132" t="s">
        <v>140</v>
      </c>
      <c r="C7" s="135">
        <f>SUMIF('SAMPLE Input Tax -WS'!J6:J23,A6:A8,'SAMPLE Input Tax -WS'!G6:G23)</f>
        <v>2200.35</v>
      </c>
    </row>
    <row r="8" spans="1:3" ht="17.25">
      <c r="A8" s="131"/>
      <c r="B8" s="136" t="s">
        <v>54</v>
      </c>
      <c r="C8" s="137">
        <f>SUM(C5:C7)</f>
        <v>7511.924999999999</v>
      </c>
    </row>
    <row r="9" spans="1:3" ht="17.25">
      <c r="A9" s="131"/>
      <c r="B9" s="132"/>
      <c r="C9" s="133"/>
    </row>
    <row r="10" spans="1:3" ht="17.25">
      <c r="A10" s="138" t="s">
        <v>125</v>
      </c>
      <c r="B10" s="132"/>
      <c r="C10" s="133"/>
    </row>
    <row r="11" spans="1:3" ht="17.25">
      <c r="A11" s="131"/>
      <c r="B11" s="132"/>
      <c r="C11" s="133"/>
    </row>
    <row r="12" spans="1:3" ht="17.25">
      <c r="A12" s="131"/>
      <c r="B12" s="134" t="s">
        <v>126</v>
      </c>
      <c r="C12" s="133"/>
    </row>
    <row r="13" spans="1:3" ht="17.25">
      <c r="A13" s="131" t="s">
        <v>119</v>
      </c>
      <c r="B13" s="132" t="s">
        <v>127</v>
      </c>
      <c r="C13" s="135">
        <f>C6</f>
        <v>1027.8</v>
      </c>
    </row>
    <row r="14" spans="1:3" ht="17.25">
      <c r="A14" s="131" t="s">
        <v>128</v>
      </c>
      <c r="B14" s="132" t="s">
        <v>129</v>
      </c>
      <c r="C14" s="135">
        <f>'SAMPLE Output Tax - WS'!E38</f>
        <v>638186.6046511628</v>
      </c>
    </row>
    <row r="15" spans="1:3" ht="17.25">
      <c r="A15" s="131" t="s">
        <v>130</v>
      </c>
      <c r="B15" s="132" t="s">
        <v>131</v>
      </c>
      <c r="C15" s="135">
        <f>'SAMPLE Output Tax - WS'!H38</f>
        <v>709628.6046511628</v>
      </c>
    </row>
    <row r="16" spans="1:3" ht="17.25">
      <c r="A16" s="131"/>
      <c r="B16" s="132"/>
      <c r="C16" s="139">
        <f>C14/C15</f>
        <v>0.8993248023941773</v>
      </c>
    </row>
    <row r="17" spans="1:4" ht="17.25">
      <c r="A17" s="131"/>
      <c r="B17" s="132" t="s">
        <v>132</v>
      </c>
      <c r="C17" s="140">
        <f>IF(C16&gt;0.9,C13,IF(C16&lt;0.1,0,(C13*C14/C15)))</f>
        <v>924.3260319007354</v>
      </c>
      <c r="D17" s="127"/>
    </row>
    <row r="18" spans="1:3" ht="17.25">
      <c r="A18" s="131"/>
      <c r="B18" s="132" t="s">
        <v>133</v>
      </c>
      <c r="C18" s="141">
        <f>C13-C17</f>
        <v>103.47396809926454</v>
      </c>
    </row>
    <row r="19" spans="1:3" ht="17.25">
      <c r="A19" s="131"/>
      <c r="B19" s="132"/>
      <c r="C19" s="133"/>
    </row>
    <row r="20" spans="1:3" ht="17.25">
      <c r="A20" s="131"/>
      <c r="B20" s="132"/>
      <c r="C20" s="133"/>
    </row>
    <row r="21" spans="1:3" ht="17.25">
      <c r="A21" s="131"/>
      <c r="B21" s="132" t="s">
        <v>299</v>
      </c>
      <c r="C21" s="142">
        <f>C7</f>
        <v>2200.35</v>
      </c>
    </row>
    <row r="22" spans="1:3" ht="17.25">
      <c r="A22" s="143"/>
      <c r="B22" s="144"/>
      <c r="C22" s="145"/>
    </row>
    <row r="23" spans="1:3" ht="17.25">
      <c r="A23" s="131"/>
      <c r="B23" s="134" t="s">
        <v>180</v>
      </c>
      <c r="C23" s="142"/>
    </row>
    <row r="24" spans="1:3" ht="18">
      <c r="A24" s="131"/>
      <c r="B24" s="146" t="s">
        <v>135</v>
      </c>
      <c r="C24" s="142">
        <f>'SAMPLE Debit-Credit Notes'!G12</f>
        <v>1016.7391304347826</v>
      </c>
    </row>
    <row r="25" spans="1:3" ht="18">
      <c r="A25" s="131"/>
      <c r="B25" s="146" t="s">
        <v>157</v>
      </c>
      <c r="C25" s="147">
        <f>C21</f>
        <v>2200.35</v>
      </c>
    </row>
    <row r="26" spans="1:3" ht="18" thickBot="1">
      <c r="A26" s="131"/>
      <c r="B26" s="132"/>
      <c r="C26" s="145">
        <f>C24-C25</f>
        <v>-1183.6108695652174</v>
      </c>
    </row>
    <row r="27" spans="1:3" ht="17.25">
      <c r="A27" s="207" t="s">
        <v>149</v>
      </c>
      <c r="B27" s="208"/>
      <c r="C27" s="209"/>
    </row>
    <row r="28" spans="1:3" ht="17.25">
      <c r="A28" s="193" t="s">
        <v>156</v>
      </c>
      <c r="B28" s="194"/>
      <c r="C28" s="195"/>
    </row>
    <row r="29" spans="1:3" ht="17.25">
      <c r="A29" s="193" t="s">
        <v>181</v>
      </c>
      <c r="B29" s="194"/>
      <c r="C29" s="195"/>
    </row>
    <row r="30" spans="1:3" ht="17.25">
      <c r="A30" s="193" t="s">
        <v>182</v>
      </c>
      <c r="B30" s="194"/>
      <c r="C30" s="195"/>
    </row>
    <row r="31" spans="1:3" ht="17.25">
      <c r="A31" s="196" t="s">
        <v>184</v>
      </c>
      <c r="B31" s="197"/>
      <c r="C31" s="198"/>
    </row>
    <row r="32" spans="1:3" ht="18" thickBot="1">
      <c r="A32" s="199" t="s">
        <v>183</v>
      </c>
      <c r="B32" s="200"/>
      <c r="C32" s="201"/>
    </row>
    <row r="34" spans="1:13" ht="17.25">
      <c r="A34" s="461" t="s">
        <v>373</v>
      </c>
      <c r="B34" s="462"/>
      <c r="C34" s="462"/>
      <c r="D34" s="462"/>
      <c r="E34" s="462"/>
      <c r="F34" s="462"/>
      <c r="G34" s="462"/>
      <c r="H34" s="462"/>
      <c r="I34" s="462"/>
      <c r="J34" s="462"/>
      <c r="K34" s="462"/>
      <c r="L34" s="462"/>
      <c r="M34" s="463"/>
    </row>
    <row r="35" spans="1:13" ht="17.25">
      <c r="A35" s="464"/>
      <c r="B35" s="465"/>
      <c r="C35" s="466"/>
      <c r="D35" s="465"/>
      <c r="E35" s="465"/>
      <c r="F35" s="465"/>
      <c r="G35" s="465"/>
      <c r="H35" s="465"/>
      <c r="I35" s="465"/>
      <c r="J35" s="465"/>
      <c r="K35" s="465"/>
      <c r="L35" s="465"/>
      <c r="M35" s="467"/>
    </row>
    <row r="36" spans="1:13" ht="17.25">
      <c r="A36" s="464" t="s">
        <v>374</v>
      </c>
      <c r="B36" s="465"/>
      <c r="C36" s="466"/>
      <c r="D36" s="465"/>
      <c r="E36" s="465"/>
      <c r="F36" s="465"/>
      <c r="G36" s="465"/>
      <c r="H36" s="465"/>
      <c r="I36" s="465"/>
      <c r="J36" s="465"/>
      <c r="K36" s="465"/>
      <c r="L36" s="465"/>
      <c r="M36" s="467"/>
    </row>
    <row r="37" spans="1:13" ht="17.25">
      <c r="A37" s="464"/>
      <c r="B37" s="465"/>
      <c r="C37" s="468"/>
      <c r="D37" s="465"/>
      <c r="E37" s="465"/>
      <c r="F37" s="465"/>
      <c r="G37" s="465"/>
      <c r="H37" s="465"/>
      <c r="I37" s="465"/>
      <c r="J37" s="465"/>
      <c r="K37" s="465"/>
      <c r="L37" s="465"/>
      <c r="M37" s="467"/>
    </row>
    <row r="38" spans="1:13" ht="17.25">
      <c r="A38" s="464" t="s">
        <v>375</v>
      </c>
      <c r="B38" s="465"/>
      <c r="C38" s="465"/>
      <c r="D38" s="465"/>
      <c r="E38" s="465"/>
      <c r="F38" s="465"/>
      <c r="G38" s="465"/>
      <c r="H38" s="465"/>
      <c r="I38" s="465"/>
      <c r="J38" s="465"/>
      <c r="K38" s="465"/>
      <c r="L38" s="465"/>
      <c r="M38" s="467"/>
    </row>
    <row r="39" spans="1:13" ht="17.25">
      <c r="A39" s="464"/>
      <c r="B39" s="465"/>
      <c r="C39" s="465"/>
      <c r="D39" s="465"/>
      <c r="E39" s="465"/>
      <c r="F39" s="465"/>
      <c r="G39" s="465"/>
      <c r="H39" s="465"/>
      <c r="I39" s="465"/>
      <c r="J39" s="465"/>
      <c r="K39" s="465"/>
      <c r="L39" s="465"/>
      <c r="M39" s="467"/>
    </row>
    <row r="40" spans="1:13" ht="17.25">
      <c r="A40" s="469" t="s">
        <v>376</v>
      </c>
      <c r="B40" s="470"/>
      <c r="C40" s="470"/>
      <c r="D40" s="470"/>
      <c r="E40" s="470"/>
      <c r="F40" s="470"/>
      <c r="G40" s="470"/>
      <c r="H40" s="470"/>
      <c r="I40" s="470"/>
      <c r="J40" s="470"/>
      <c r="K40" s="470"/>
      <c r="L40" s="470"/>
      <c r="M40" s="471"/>
    </row>
  </sheetData>
  <sheetProtection/>
  <printOptions/>
  <pageMargins left="0.75" right="0.75" top="1" bottom="1" header="0.5" footer="0.5"/>
  <pageSetup horizontalDpi="600" verticalDpi="600" orientation="portrait" scale="43" r:id="rId1"/>
</worksheet>
</file>

<file path=xl/worksheets/sheet17.xml><?xml version="1.0" encoding="utf-8"?>
<worksheet xmlns="http://schemas.openxmlformats.org/spreadsheetml/2006/main" xmlns:r="http://schemas.openxmlformats.org/officeDocument/2006/relationships">
  <sheetPr>
    <tabColor indexed="53"/>
  </sheetPr>
  <dimension ref="A3:E37"/>
  <sheetViews>
    <sheetView view="pageBreakPreview" zoomScaleSheetLayoutView="100" zoomScalePageLayoutView="0" workbookViewId="0" topLeftCell="A1">
      <selection activeCell="A5" sqref="A5"/>
    </sheetView>
  </sheetViews>
  <sheetFormatPr defaultColWidth="9.140625" defaultRowHeight="12.75"/>
  <cols>
    <col min="1" max="1" width="10.57421875" style="0" customWidth="1"/>
    <col min="2" max="2" width="45.8515625" style="0" customWidth="1"/>
    <col min="3" max="4" width="27.00390625" style="0" customWidth="1"/>
    <col min="5" max="5" width="24.140625" style="0" customWidth="1"/>
    <col min="6" max="6" width="3.8515625" style="0" customWidth="1"/>
  </cols>
  <sheetData>
    <row r="2" ht="13.5" thickBot="1"/>
    <row r="3" spans="1:5" ht="24">
      <c r="A3" s="185"/>
      <c r="B3" s="186" t="s">
        <v>190</v>
      </c>
      <c r="C3" s="186"/>
      <c r="D3" s="186"/>
      <c r="E3" s="187"/>
    </row>
    <row r="4" spans="1:5" ht="13.5" thickBot="1">
      <c r="A4" s="33"/>
      <c r="B4" s="34"/>
      <c r="C4" s="34"/>
      <c r="D4" s="34"/>
      <c r="E4" s="35"/>
    </row>
    <row r="5" spans="1:5" ht="17.25">
      <c r="A5" s="148" t="s">
        <v>237</v>
      </c>
      <c r="B5" s="149"/>
      <c r="C5" s="149"/>
      <c r="D5" s="149"/>
      <c r="E5" s="150"/>
    </row>
    <row r="6" spans="1:5" ht="17.25">
      <c r="A6" s="151" t="s">
        <v>136</v>
      </c>
      <c r="B6" s="91"/>
      <c r="C6" s="91" t="s">
        <v>137</v>
      </c>
      <c r="D6" s="169" t="s">
        <v>186</v>
      </c>
      <c r="E6" s="152" t="s">
        <v>63</v>
      </c>
    </row>
    <row r="7" spans="1:5" ht="19.5" customHeight="1">
      <c r="A7" s="153"/>
      <c r="B7" s="92"/>
      <c r="C7" s="164"/>
      <c r="D7" s="171"/>
      <c r="E7" s="168"/>
    </row>
    <row r="8" spans="1:5" ht="19.5" customHeight="1">
      <c r="A8" s="167" t="s">
        <v>187</v>
      </c>
      <c r="B8" s="93"/>
      <c r="C8" s="165"/>
      <c r="D8" s="172"/>
      <c r="E8" s="168"/>
    </row>
    <row r="9" spans="1:5" ht="19.5" customHeight="1">
      <c r="A9" s="153">
        <v>1</v>
      </c>
      <c r="B9" s="92" t="s">
        <v>165</v>
      </c>
      <c r="C9" s="166">
        <f>'SAMPLE Output Tax - WS'!D37</f>
        <v>304718</v>
      </c>
      <c r="D9" s="173"/>
      <c r="E9" s="168" t="s">
        <v>139</v>
      </c>
    </row>
    <row r="10" spans="1:5" ht="19.5" customHeight="1">
      <c r="A10" s="153">
        <v>2</v>
      </c>
      <c r="B10" s="92" t="s">
        <v>191</v>
      </c>
      <c r="C10" s="166">
        <v>0</v>
      </c>
      <c r="D10" s="173"/>
      <c r="E10" s="168" t="s">
        <v>139</v>
      </c>
    </row>
    <row r="11" spans="1:5" ht="19.5" customHeight="1">
      <c r="A11" s="153">
        <v>3</v>
      </c>
      <c r="B11" s="92" t="s">
        <v>166</v>
      </c>
      <c r="C11" s="166">
        <f>'SAMPLE Output Tax - WS'!E37</f>
        <v>354728</v>
      </c>
      <c r="D11" s="173"/>
      <c r="E11" s="168"/>
    </row>
    <row r="12" spans="1:5" ht="19.5" customHeight="1">
      <c r="A12" s="153">
        <v>4</v>
      </c>
      <c r="B12" s="92" t="s">
        <v>167</v>
      </c>
      <c r="C12" s="166">
        <f>'SAMPLE Output Tax - WS'!F37</f>
        <v>71442</v>
      </c>
      <c r="D12" s="174"/>
      <c r="E12" s="168"/>
    </row>
    <row r="13" spans="1:5" ht="19.5" customHeight="1">
      <c r="A13" s="155">
        <v>5</v>
      </c>
      <c r="B13" s="125" t="s">
        <v>168</v>
      </c>
      <c r="C13" s="175">
        <f>SUM(C9:C12)</f>
        <v>730888</v>
      </c>
      <c r="D13" s="170"/>
      <c r="E13" s="156" t="s">
        <v>139</v>
      </c>
    </row>
    <row r="14" spans="1:5" ht="19.5" customHeight="1">
      <c r="A14" s="157">
        <v>6</v>
      </c>
      <c r="B14" s="176" t="s">
        <v>169</v>
      </c>
      <c r="C14" s="180"/>
      <c r="D14" s="178">
        <f>'SAMPLE Output Tax - WS'!G37</f>
        <v>21259.395348837214</v>
      </c>
      <c r="E14" s="154"/>
    </row>
    <row r="15" spans="1:5" ht="19.5" customHeight="1">
      <c r="A15" s="157">
        <v>7</v>
      </c>
      <c r="B15" s="176" t="s">
        <v>170</v>
      </c>
      <c r="C15" s="181"/>
      <c r="D15" s="178">
        <v>0</v>
      </c>
      <c r="E15" s="154"/>
    </row>
    <row r="16" spans="1:5" ht="19.5" customHeight="1">
      <c r="A16" s="157">
        <v>8</v>
      </c>
      <c r="B16" s="177" t="s">
        <v>171</v>
      </c>
      <c r="C16" s="182"/>
      <c r="D16" s="178">
        <f>'SAMPLE Debit-Credit Notes'!G21+'SAMPLE Debit-Credit Notes'!G32</f>
        <v>729.9767441860465</v>
      </c>
      <c r="E16" s="154"/>
    </row>
    <row r="17" spans="1:5" ht="19.5" customHeight="1">
      <c r="A17" s="155">
        <v>9</v>
      </c>
      <c r="B17" s="125" t="s">
        <v>172</v>
      </c>
      <c r="C17" s="179"/>
      <c r="D17" s="175">
        <f>SUM(D14:D16)</f>
        <v>21989.37209302326</v>
      </c>
      <c r="E17" s="156"/>
    </row>
    <row r="18" spans="1:5" ht="19.5" customHeight="1">
      <c r="A18" s="167" t="s">
        <v>188</v>
      </c>
      <c r="B18" s="93"/>
      <c r="C18" s="165"/>
      <c r="D18" s="183"/>
      <c r="E18" s="168"/>
    </row>
    <row r="19" spans="1:5" ht="19.5" customHeight="1">
      <c r="A19" s="153">
        <v>10</v>
      </c>
      <c r="B19" s="124" t="s">
        <v>173</v>
      </c>
      <c r="C19" s="94">
        <f>'SAMPLE Import- Deferred VAT WS'!G11</f>
        <v>67431.525</v>
      </c>
      <c r="D19" s="188"/>
      <c r="E19" s="168" t="s">
        <v>139</v>
      </c>
    </row>
    <row r="20" spans="1:5" ht="19.5" customHeight="1">
      <c r="A20" s="153">
        <v>11</v>
      </c>
      <c r="B20" s="92" t="s">
        <v>174</v>
      </c>
      <c r="C20" s="94">
        <f>'SAMPLE Input Tax -WS'!H25</f>
        <v>107670.925</v>
      </c>
      <c r="D20" s="188"/>
      <c r="E20" s="168" t="s">
        <v>139</v>
      </c>
    </row>
    <row r="21" spans="1:5" ht="19.5" customHeight="1">
      <c r="A21" s="153"/>
      <c r="B21" s="92" t="s">
        <v>192</v>
      </c>
      <c r="C21" s="94"/>
      <c r="D21" s="188"/>
      <c r="E21" s="168"/>
    </row>
    <row r="22" spans="1:5" ht="19.5" customHeight="1">
      <c r="A22" s="158"/>
      <c r="B22" s="125" t="s">
        <v>175</v>
      </c>
      <c r="C22" s="126">
        <f>SUM(C19:C21)</f>
        <v>175102.45</v>
      </c>
      <c r="D22" s="188"/>
      <c r="E22" s="156"/>
    </row>
    <row r="23" spans="1:5" ht="19.5" customHeight="1">
      <c r="A23" s="159">
        <v>12</v>
      </c>
      <c r="B23" s="92" t="s">
        <v>176</v>
      </c>
      <c r="C23" s="188"/>
      <c r="D23" s="96">
        <f>'SAMPLE Import- Deferred VAT WS'!F11</f>
        <v>4704.525</v>
      </c>
      <c r="E23" s="154"/>
    </row>
    <row r="24" spans="1:5" ht="19.5" customHeight="1">
      <c r="A24" s="157">
        <v>13</v>
      </c>
      <c r="B24" s="95" t="s">
        <v>177</v>
      </c>
      <c r="C24" s="188"/>
      <c r="D24" s="96">
        <f>'SAMPLE Input Tax -WS'!G25</f>
        <v>7511.925</v>
      </c>
      <c r="E24" s="154"/>
    </row>
    <row r="25" spans="1:5" ht="19.5" customHeight="1">
      <c r="A25" s="157"/>
      <c r="B25" s="95" t="s">
        <v>193</v>
      </c>
      <c r="C25" s="188"/>
      <c r="D25" s="96"/>
      <c r="E25" s="154"/>
    </row>
    <row r="26" spans="1:5" ht="19.5" customHeight="1">
      <c r="A26" s="157">
        <v>14</v>
      </c>
      <c r="B26" s="95" t="s">
        <v>171</v>
      </c>
      <c r="C26" s="188"/>
      <c r="D26" s="108">
        <f>WP!C26</f>
        <v>-1183.6108695652174</v>
      </c>
      <c r="E26" s="154"/>
    </row>
    <row r="27" spans="1:5" ht="19.5" customHeight="1">
      <c r="A27" s="157">
        <v>15</v>
      </c>
      <c r="B27" s="95" t="s">
        <v>194</v>
      </c>
      <c r="C27" s="188"/>
      <c r="D27" s="108"/>
      <c r="E27" s="154"/>
    </row>
    <row r="28" spans="1:5" ht="19.5" customHeight="1">
      <c r="A28" s="155">
        <v>16</v>
      </c>
      <c r="B28" s="125" t="s">
        <v>178</v>
      </c>
      <c r="C28" s="189"/>
      <c r="D28" s="126">
        <f>SUM(D23:D27)</f>
        <v>11032.839130434782</v>
      </c>
      <c r="E28" s="156"/>
    </row>
    <row r="29" spans="1:5" ht="19.5" customHeight="1" thickBot="1">
      <c r="A29" s="239" t="s">
        <v>189</v>
      </c>
      <c r="B29" s="240"/>
      <c r="C29" s="240"/>
      <c r="D29" s="241"/>
      <c r="E29" s="242"/>
    </row>
    <row r="30" spans="1:5" ht="19.5" customHeight="1">
      <c r="A30" s="243">
        <v>17</v>
      </c>
      <c r="B30" s="244" t="s">
        <v>179</v>
      </c>
      <c r="C30" s="245"/>
      <c r="D30" s="246">
        <f>D17-D28</f>
        <v>10956.532962588477</v>
      </c>
      <c r="E30" s="247"/>
    </row>
    <row r="31" spans="1:5" ht="19.5" customHeight="1">
      <c r="A31" s="153">
        <v>18</v>
      </c>
      <c r="B31" s="92" t="s">
        <v>196</v>
      </c>
      <c r="C31" s="92"/>
      <c r="D31" s="184"/>
      <c r="E31" s="154"/>
    </row>
    <row r="32" spans="1:5" ht="19.5" customHeight="1" thickBot="1">
      <c r="A32" s="237">
        <v>19</v>
      </c>
      <c r="B32" s="238" t="s">
        <v>195</v>
      </c>
      <c r="C32" s="160"/>
      <c r="D32" s="235"/>
      <c r="E32" s="190"/>
    </row>
    <row r="33" spans="1:5" ht="19.5" customHeight="1">
      <c r="A33" s="248">
        <v>20</v>
      </c>
      <c r="B33" s="119" t="s">
        <v>197</v>
      </c>
      <c r="C33" s="249"/>
      <c r="D33" s="236"/>
      <c r="E33" s="250"/>
    </row>
    <row r="34" spans="1:5" ht="19.5" customHeight="1">
      <c r="A34" s="248">
        <v>21</v>
      </c>
      <c r="B34" s="119" t="s">
        <v>198</v>
      </c>
      <c r="C34" s="249"/>
      <c r="D34" s="236"/>
      <c r="E34" s="250"/>
    </row>
    <row r="35" spans="1:5" ht="19.5" customHeight="1" thickBot="1">
      <c r="A35" s="251">
        <v>22</v>
      </c>
      <c r="B35" s="252" t="s">
        <v>199</v>
      </c>
      <c r="C35" s="253"/>
      <c r="D35" s="254"/>
      <c r="E35" s="255"/>
    </row>
    <row r="36" spans="1:5" ht="17.25">
      <c r="A36" s="111"/>
      <c r="B36" s="111"/>
      <c r="C36" s="111"/>
      <c r="D36" s="111"/>
      <c r="E36" s="111"/>
    </row>
    <row r="37" spans="1:5" ht="17.25">
      <c r="A37" s="111"/>
      <c r="B37" s="111"/>
      <c r="C37" s="111"/>
      <c r="D37" s="111"/>
      <c r="E37" s="111"/>
    </row>
  </sheetData>
  <sheetProtection/>
  <printOptions/>
  <pageMargins left="0.75" right="0.75" top="1" bottom="1" header="0.5" footer="0.5"/>
  <pageSetup horizontalDpi="600" verticalDpi="600" orientation="landscape" scale="65" r:id="rId2"/>
  <drawing r:id="rId1"/>
</worksheet>
</file>

<file path=xl/worksheets/sheet1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F19"/>
    </sheetView>
  </sheetViews>
  <sheetFormatPr defaultColWidth="9.140625" defaultRowHeight="12.75"/>
  <cols>
    <col min="1" max="1" width="3.7109375" style="97" customWidth="1"/>
    <col min="2" max="2" width="64.140625" style="97" customWidth="1"/>
    <col min="3" max="3" width="4.421875" style="97" customWidth="1"/>
    <col min="4" max="4" width="19.28125" style="97" customWidth="1"/>
    <col min="5" max="5" width="4.7109375" style="97" customWidth="1"/>
    <col min="6" max="6" width="21.57421875" style="97" customWidth="1"/>
    <col min="7" max="16384" width="9.140625" style="97" customWidth="1"/>
  </cols>
  <sheetData>
    <row r="1" spans="1:9" ht="17.25">
      <c r="A1" s="291"/>
      <c r="B1" s="292" t="s">
        <v>190</v>
      </c>
      <c r="C1" s="292"/>
      <c r="D1" s="292"/>
      <c r="E1" s="292"/>
      <c r="F1" s="293"/>
      <c r="G1" s="294"/>
      <c r="H1" s="294"/>
      <c r="I1" s="294"/>
    </row>
    <row r="2" spans="1:9" ht="17.25">
      <c r="A2" s="322"/>
      <c r="B2" s="305"/>
      <c r="C2" s="305"/>
      <c r="D2" s="305"/>
      <c r="E2" s="305"/>
      <c r="F2" s="323"/>
      <c r="G2" s="294"/>
      <c r="H2" s="294"/>
      <c r="I2" s="294"/>
    </row>
    <row r="3" spans="1:9" ht="17.25">
      <c r="A3" s="324" t="s">
        <v>237</v>
      </c>
      <c r="B3" s="306"/>
      <c r="C3" s="306"/>
      <c r="D3" s="306"/>
      <c r="E3" s="306"/>
      <c r="F3" s="323"/>
      <c r="G3" s="294"/>
      <c r="H3" s="294"/>
      <c r="I3" s="294"/>
    </row>
    <row r="4" spans="1:6" ht="17.25">
      <c r="A4" s="311"/>
      <c r="B4" s="303"/>
      <c r="C4" s="303"/>
      <c r="D4" s="303"/>
      <c r="E4" s="303"/>
      <c r="F4" s="304"/>
    </row>
    <row r="5" spans="1:6" ht="18" thickBot="1">
      <c r="A5" s="298" t="s">
        <v>205</v>
      </c>
      <c r="B5" s="299"/>
      <c r="C5" s="299"/>
      <c r="D5" s="299"/>
      <c r="E5" s="300"/>
      <c r="F5" s="301"/>
    </row>
    <row r="6" spans="1:6" ht="17.25">
      <c r="A6" s="295"/>
      <c r="B6" s="296"/>
      <c r="C6" s="296"/>
      <c r="D6" s="296"/>
      <c r="E6" s="296"/>
      <c r="F6" s="297"/>
    </row>
    <row r="7" spans="1:6" ht="17.25">
      <c r="A7" s="311"/>
      <c r="B7" s="303" t="s">
        <v>238</v>
      </c>
      <c r="C7" s="307">
        <v>1</v>
      </c>
      <c r="D7" s="309"/>
      <c r="E7" s="307"/>
      <c r="F7" s="304"/>
    </row>
    <row r="8" spans="1:6" ht="17.25">
      <c r="A8" s="311"/>
      <c r="B8" s="303" t="s">
        <v>239</v>
      </c>
      <c r="C8" s="308">
        <v>2</v>
      </c>
      <c r="D8" s="310">
        <v>0.045</v>
      </c>
      <c r="E8" s="308"/>
      <c r="F8" s="304"/>
    </row>
    <row r="9" spans="1:6" ht="17.25">
      <c r="A9" s="311"/>
      <c r="B9" s="303" t="s">
        <v>240</v>
      </c>
      <c r="C9" s="308"/>
      <c r="D9" s="303"/>
      <c r="E9" s="308">
        <v>3</v>
      </c>
      <c r="F9" s="312">
        <f>D8*D7</f>
        <v>0</v>
      </c>
    </row>
    <row r="10" spans="1:6" ht="17.25">
      <c r="A10" s="311"/>
      <c r="B10" s="303" t="s">
        <v>241</v>
      </c>
      <c r="C10" s="308"/>
      <c r="D10" s="303"/>
      <c r="E10" s="308">
        <v>4</v>
      </c>
      <c r="F10" s="313"/>
    </row>
    <row r="11" spans="1:6" ht="17.25">
      <c r="A11" s="311"/>
      <c r="B11" s="303" t="s">
        <v>242</v>
      </c>
      <c r="C11" s="308"/>
      <c r="D11" s="303"/>
      <c r="E11" s="308">
        <v>5</v>
      </c>
      <c r="F11" s="313"/>
    </row>
    <row r="12" spans="1:6" ht="17.25">
      <c r="A12" s="311"/>
      <c r="B12" s="303" t="s">
        <v>243</v>
      </c>
      <c r="C12" s="308"/>
      <c r="D12" s="303"/>
      <c r="E12" s="308">
        <v>6</v>
      </c>
      <c r="F12" s="313"/>
    </row>
    <row r="13" spans="1:6" ht="17.25">
      <c r="A13" s="311"/>
      <c r="B13" s="303" t="s">
        <v>244</v>
      </c>
      <c r="C13" s="308"/>
      <c r="D13" s="303"/>
      <c r="E13" s="308">
        <v>7</v>
      </c>
      <c r="F13" s="312">
        <f>F9+F10+F11-F12</f>
        <v>0</v>
      </c>
    </row>
    <row r="14" spans="1:6" ht="17.25">
      <c r="A14" s="311"/>
      <c r="B14" s="303" t="s">
        <v>245</v>
      </c>
      <c r="C14" s="308"/>
      <c r="D14" s="303"/>
      <c r="E14" s="308">
        <v>8</v>
      </c>
      <c r="F14" s="313"/>
    </row>
    <row r="15" spans="1:6" ht="18" thickBot="1">
      <c r="A15" s="314"/>
      <c r="B15" s="315" t="s">
        <v>246</v>
      </c>
      <c r="C15" s="316"/>
      <c r="D15" s="315"/>
      <c r="E15" s="316">
        <v>9</v>
      </c>
      <c r="F15" s="317">
        <f>F13-F14</f>
        <v>0</v>
      </c>
    </row>
    <row r="16" spans="1:6" ht="17.25">
      <c r="A16" s="318" t="s">
        <v>233</v>
      </c>
      <c r="B16" s="319"/>
      <c r="C16" s="319"/>
      <c r="D16" s="319"/>
      <c r="E16" s="319"/>
      <c r="F16" s="320"/>
    </row>
    <row r="17" spans="1:6" ht="17.25">
      <c r="A17" s="311"/>
      <c r="B17" s="303"/>
      <c r="C17" s="303"/>
      <c r="D17" s="303"/>
      <c r="E17" s="303"/>
      <c r="F17" s="304"/>
    </row>
    <row r="18" spans="1:6" ht="17.25">
      <c r="A18" s="311"/>
      <c r="B18" s="303"/>
      <c r="C18" s="303"/>
      <c r="D18" s="303"/>
      <c r="E18" s="303"/>
      <c r="F18" s="304"/>
    </row>
    <row r="19" spans="1:6" ht="18" thickBot="1">
      <c r="A19" s="314"/>
      <c r="B19" s="315"/>
      <c r="C19" s="315"/>
      <c r="D19" s="315"/>
      <c r="E19" s="315"/>
      <c r="F19" s="321"/>
    </row>
    <row r="20" spans="1:6" ht="17.25">
      <c r="A20" s="302"/>
      <c r="B20" s="302"/>
      <c r="C20" s="302"/>
      <c r="D20" s="302"/>
      <c r="E20" s="302"/>
      <c r="F20" s="302"/>
    </row>
    <row r="21" spans="1:6" ht="17.25">
      <c r="A21" s="302"/>
      <c r="B21" s="302"/>
      <c r="C21" s="302"/>
      <c r="D21" s="302"/>
      <c r="E21" s="302"/>
      <c r="F21" s="302"/>
    </row>
    <row r="22" spans="1:6" ht="17.25">
      <c r="A22" s="302"/>
      <c r="B22" s="302"/>
      <c r="C22" s="302"/>
      <c r="D22" s="302"/>
      <c r="E22" s="302"/>
      <c r="F22" s="302"/>
    </row>
  </sheetData>
  <sheetProtection/>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F43"/>
    </sheetView>
  </sheetViews>
  <sheetFormatPr defaultColWidth="9.140625" defaultRowHeight="12.75"/>
  <cols>
    <col min="1" max="1" width="5.8515625" style="111" customWidth="1"/>
    <col min="2" max="2" width="83.7109375" style="111" customWidth="1"/>
    <col min="3" max="3" width="5.140625" style="111" customWidth="1"/>
    <col min="4" max="4" width="15.7109375" style="111" customWidth="1"/>
    <col min="5" max="5" width="4.8515625" style="111" customWidth="1"/>
    <col min="6" max="6" width="18.8515625" style="111" customWidth="1"/>
    <col min="7" max="7" width="2.7109375" style="111" customWidth="1"/>
    <col min="8" max="8" width="15.28125" style="111" customWidth="1"/>
    <col min="9" max="16384" width="9.140625" style="111" customWidth="1"/>
  </cols>
  <sheetData>
    <row r="1" spans="1:6" ht="24">
      <c r="A1" s="185"/>
      <c r="B1" s="186" t="s">
        <v>190</v>
      </c>
      <c r="C1" s="186"/>
      <c r="D1" s="186"/>
      <c r="E1" s="186"/>
      <c r="F1" s="288"/>
    </row>
    <row r="2" spans="1:6" ht="13.5" thickBot="1">
      <c r="A2" s="33"/>
      <c r="B2" s="34"/>
      <c r="C2" s="34"/>
      <c r="D2" s="34"/>
      <c r="E2" s="34"/>
      <c r="F2" s="35"/>
    </row>
    <row r="3" spans="1:6" ht="18" thickBot="1">
      <c r="A3" s="148" t="s">
        <v>237</v>
      </c>
      <c r="B3" s="289"/>
      <c r="C3" s="289"/>
      <c r="D3" s="289"/>
      <c r="E3" s="289"/>
      <c r="F3" s="290"/>
    </row>
    <row r="4" spans="1:6" ht="17.25">
      <c r="A4" s="256"/>
      <c r="B4" s="257"/>
      <c r="C4" s="257"/>
      <c r="D4" s="257"/>
      <c r="E4" s="257"/>
      <c r="F4" s="258"/>
    </row>
    <row r="5" spans="1:6" ht="18" thickBot="1">
      <c r="A5" s="259" t="s">
        <v>205</v>
      </c>
      <c r="B5" s="260"/>
      <c r="C5" s="260"/>
      <c r="D5" s="260"/>
      <c r="E5" s="261"/>
      <c r="F5" s="262"/>
    </row>
    <row r="6" spans="1:6" ht="17.25">
      <c r="A6" s="263"/>
      <c r="B6" s="257"/>
      <c r="C6" s="264"/>
      <c r="D6" s="257"/>
      <c r="E6" s="264"/>
      <c r="F6" s="258"/>
    </row>
    <row r="7" spans="1:6" ht="17.25">
      <c r="A7" s="265"/>
      <c r="B7" s="266" t="s">
        <v>206</v>
      </c>
      <c r="C7" s="267">
        <v>1</v>
      </c>
      <c r="D7" s="268"/>
      <c r="E7" s="267"/>
      <c r="F7" s="269"/>
    </row>
    <row r="8" spans="1:6" ht="17.25">
      <c r="A8" s="265"/>
      <c r="B8" s="266" t="s">
        <v>207</v>
      </c>
      <c r="C8" s="267">
        <v>2</v>
      </c>
      <c r="D8" s="268"/>
      <c r="E8" s="267"/>
      <c r="F8" s="269"/>
    </row>
    <row r="9" spans="1:6" ht="17.25">
      <c r="A9" s="265"/>
      <c r="B9" s="266" t="s">
        <v>208</v>
      </c>
      <c r="C9" s="267">
        <v>3</v>
      </c>
      <c r="D9" s="268"/>
      <c r="E9" s="267"/>
      <c r="F9" s="269"/>
    </row>
    <row r="10" spans="1:6" ht="17.25">
      <c r="A10" s="265"/>
      <c r="B10" s="270" t="s">
        <v>209</v>
      </c>
      <c r="C10" s="267"/>
      <c r="D10" s="266"/>
      <c r="E10" s="267">
        <v>4</v>
      </c>
      <c r="F10" s="271">
        <f>D9*7.5/107.5</f>
        <v>0</v>
      </c>
    </row>
    <row r="11" spans="1:6" ht="17.25">
      <c r="A11" s="265"/>
      <c r="B11" s="266" t="s">
        <v>210</v>
      </c>
      <c r="C11" s="267"/>
      <c r="D11" s="266"/>
      <c r="E11" s="267">
        <v>5</v>
      </c>
      <c r="F11" s="272"/>
    </row>
    <row r="12" spans="1:6" ht="17.25">
      <c r="A12" s="265"/>
      <c r="B12" s="266" t="s">
        <v>211</v>
      </c>
      <c r="C12" s="267"/>
      <c r="D12" s="266"/>
      <c r="E12" s="267">
        <v>6</v>
      </c>
      <c r="F12" s="272"/>
    </row>
    <row r="13" spans="1:6" ht="17.25">
      <c r="A13" s="265"/>
      <c r="B13" s="266" t="s">
        <v>212</v>
      </c>
      <c r="C13" s="267">
        <v>7</v>
      </c>
      <c r="D13" s="236">
        <f>D7+D9-F10</f>
        <v>0</v>
      </c>
      <c r="E13" s="267"/>
      <c r="F13" s="269"/>
    </row>
    <row r="14" spans="1:6" ht="17.25">
      <c r="A14" s="265"/>
      <c r="B14" s="270" t="s">
        <v>213</v>
      </c>
      <c r="C14" s="273">
        <v>8</v>
      </c>
      <c r="D14" s="274">
        <f>D8+D13</f>
        <v>0</v>
      </c>
      <c r="E14" s="273"/>
      <c r="F14" s="269"/>
    </row>
    <row r="15" spans="1:6" ht="17.25">
      <c r="A15" s="265"/>
      <c r="B15" s="270" t="s">
        <v>214</v>
      </c>
      <c r="C15" s="273"/>
      <c r="D15" s="270"/>
      <c r="E15" s="273">
        <v>9</v>
      </c>
      <c r="F15" s="271">
        <f>SUM(F10:F12)</f>
        <v>0</v>
      </c>
    </row>
    <row r="16" spans="1:6" ht="18" thickBot="1">
      <c r="A16" s="275"/>
      <c r="B16" s="276"/>
      <c r="C16" s="277"/>
      <c r="D16" s="276"/>
      <c r="E16" s="277"/>
      <c r="F16" s="278"/>
    </row>
    <row r="17" spans="1:6" ht="18" thickBot="1">
      <c r="A17" s="259" t="s">
        <v>215</v>
      </c>
      <c r="B17" s="260"/>
      <c r="C17" s="260"/>
      <c r="D17" s="260"/>
      <c r="E17" s="260"/>
      <c r="F17" s="279"/>
    </row>
    <row r="18" spans="1:6" ht="17.25">
      <c r="A18" s="256"/>
      <c r="B18" s="257"/>
      <c r="C18" s="257"/>
      <c r="D18" s="257"/>
      <c r="E18" s="257"/>
      <c r="F18" s="258"/>
    </row>
    <row r="19" spans="1:6" ht="17.25">
      <c r="A19" s="280" t="s">
        <v>216</v>
      </c>
      <c r="B19" s="266"/>
      <c r="C19" s="266"/>
      <c r="D19" s="266"/>
      <c r="E19" s="266"/>
      <c r="F19" s="269"/>
    </row>
    <row r="20" spans="1:6" ht="17.25">
      <c r="A20" s="281"/>
      <c r="B20" s="266"/>
      <c r="C20" s="266"/>
      <c r="D20" s="266"/>
      <c r="E20" s="266"/>
      <c r="F20" s="269"/>
    </row>
    <row r="21" spans="1:6" ht="17.25">
      <c r="A21" s="281"/>
      <c r="B21" s="266" t="s">
        <v>217</v>
      </c>
      <c r="C21" s="282">
        <v>10</v>
      </c>
      <c r="D21" s="268"/>
      <c r="E21" s="282"/>
      <c r="F21" s="269"/>
    </row>
    <row r="22" spans="1:6" ht="17.25">
      <c r="A22" s="281"/>
      <c r="B22" s="266" t="s">
        <v>218</v>
      </c>
      <c r="C22" s="267">
        <v>11</v>
      </c>
      <c r="D22" s="268"/>
      <c r="E22" s="267"/>
      <c r="F22" s="269"/>
    </row>
    <row r="23" spans="1:6" ht="17.25">
      <c r="A23" s="281"/>
      <c r="B23" s="266"/>
      <c r="C23" s="267"/>
      <c r="D23" s="266"/>
      <c r="E23" s="267"/>
      <c r="F23" s="269"/>
    </row>
    <row r="24" spans="1:6" ht="17.25">
      <c r="A24" s="280" t="s">
        <v>219</v>
      </c>
      <c r="B24" s="266"/>
      <c r="C24" s="267"/>
      <c r="D24" s="266"/>
      <c r="E24" s="267"/>
      <c r="F24" s="269"/>
    </row>
    <row r="25" spans="1:6" ht="17.25">
      <c r="A25" s="281"/>
      <c r="B25" s="266" t="s">
        <v>221</v>
      </c>
      <c r="C25" s="267">
        <v>12</v>
      </c>
      <c r="D25" s="268"/>
      <c r="E25" s="267"/>
      <c r="F25" s="269"/>
    </row>
    <row r="26" spans="1:6" ht="17.25">
      <c r="A26" s="281"/>
      <c r="B26" s="266" t="s">
        <v>220</v>
      </c>
      <c r="C26" s="267">
        <v>13</v>
      </c>
      <c r="D26" s="268"/>
      <c r="E26" s="267"/>
      <c r="F26" s="269"/>
    </row>
    <row r="27" spans="1:6" ht="17.25">
      <c r="A27" s="281"/>
      <c r="B27" s="266" t="s">
        <v>222</v>
      </c>
      <c r="C27" s="267">
        <v>14</v>
      </c>
      <c r="D27" s="268"/>
      <c r="E27" s="267"/>
      <c r="F27" s="269"/>
    </row>
    <row r="28" spans="1:6" ht="17.25">
      <c r="A28" s="281"/>
      <c r="B28" s="266" t="s">
        <v>223</v>
      </c>
      <c r="C28" s="267">
        <v>15</v>
      </c>
      <c r="D28" s="268"/>
      <c r="E28" s="267"/>
      <c r="F28" s="269"/>
    </row>
    <row r="29" spans="1:6" ht="17.25">
      <c r="A29" s="281"/>
      <c r="B29" s="266" t="s">
        <v>224</v>
      </c>
      <c r="C29" s="267"/>
      <c r="D29" s="266"/>
      <c r="E29" s="267">
        <v>16</v>
      </c>
      <c r="F29" s="272"/>
    </row>
    <row r="30" spans="1:8" ht="17.25">
      <c r="A30" s="281"/>
      <c r="B30" s="266" t="s">
        <v>225</v>
      </c>
      <c r="C30" s="267"/>
      <c r="D30" s="266"/>
      <c r="E30" s="267">
        <v>17</v>
      </c>
      <c r="F30" s="272"/>
      <c r="H30" s="111" t="s">
        <v>236</v>
      </c>
    </row>
    <row r="31" spans="1:8" ht="18" thickBot="1">
      <c r="A31" s="283"/>
      <c r="B31" s="284" t="s">
        <v>226</v>
      </c>
      <c r="C31" s="285"/>
      <c r="D31" s="284"/>
      <c r="E31" s="285">
        <v>18</v>
      </c>
      <c r="F31" s="286">
        <f>F29+F30</f>
        <v>0</v>
      </c>
      <c r="H31" s="111" t="s">
        <v>235</v>
      </c>
    </row>
    <row r="32" spans="1:6" ht="18" thickBot="1">
      <c r="A32" s="259" t="s">
        <v>227</v>
      </c>
      <c r="B32" s="260"/>
      <c r="C32" s="260"/>
      <c r="D32" s="260"/>
      <c r="E32" s="260"/>
      <c r="F32" s="279"/>
    </row>
    <row r="33" spans="1:6" ht="17.25">
      <c r="A33" s="256"/>
      <c r="B33" s="257"/>
      <c r="C33" s="257"/>
      <c r="D33" s="257"/>
      <c r="E33" s="257"/>
      <c r="F33" s="258"/>
    </row>
    <row r="34" spans="1:6" ht="17.25">
      <c r="A34" s="281"/>
      <c r="B34" s="266" t="s">
        <v>228</v>
      </c>
      <c r="C34" s="266"/>
      <c r="D34" s="266"/>
      <c r="E34" s="282">
        <v>19</v>
      </c>
      <c r="F34" s="271">
        <f>F15-F31</f>
        <v>0</v>
      </c>
    </row>
    <row r="35" spans="1:6" ht="17.25">
      <c r="A35" s="281"/>
      <c r="B35" s="266" t="s">
        <v>229</v>
      </c>
      <c r="C35" s="266"/>
      <c r="D35" s="266"/>
      <c r="E35" s="267">
        <v>20</v>
      </c>
      <c r="F35" s="272"/>
    </row>
    <row r="36" spans="1:6" ht="17.25">
      <c r="A36" s="281"/>
      <c r="B36" s="266" t="s">
        <v>230</v>
      </c>
      <c r="C36" s="266"/>
      <c r="D36" s="266"/>
      <c r="E36" s="267">
        <v>21</v>
      </c>
      <c r="F36" s="271">
        <f>F34+F35</f>
        <v>0</v>
      </c>
    </row>
    <row r="37" spans="1:8" ht="17.25">
      <c r="A37" s="281"/>
      <c r="B37" s="266" t="s">
        <v>231</v>
      </c>
      <c r="C37" s="266"/>
      <c r="D37" s="266"/>
      <c r="E37" s="267">
        <v>22</v>
      </c>
      <c r="F37" s="272"/>
      <c r="H37" s="111" t="s">
        <v>234</v>
      </c>
    </row>
    <row r="38" spans="1:6" ht="18" thickBot="1">
      <c r="A38" s="283"/>
      <c r="B38" s="276" t="s">
        <v>232</v>
      </c>
      <c r="C38" s="276"/>
      <c r="D38" s="276"/>
      <c r="E38" s="277">
        <v>23</v>
      </c>
      <c r="F38" s="287">
        <f>F36-F37</f>
        <v>0</v>
      </c>
    </row>
    <row r="39" spans="1:6" ht="18" thickBot="1">
      <c r="A39" s="259" t="s">
        <v>233</v>
      </c>
      <c r="B39" s="260"/>
      <c r="C39" s="260"/>
      <c r="D39" s="260"/>
      <c r="E39" s="260"/>
      <c r="F39" s="279"/>
    </row>
    <row r="40" spans="1:6" ht="17.25">
      <c r="A40" s="256"/>
      <c r="B40" s="257"/>
      <c r="C40" s="257"/>
      <c r="D40" s="257"/>
      <c r="E40" s="257"/>
      <c r="F40" s="258"/>
    </row>
    <row r="41" spans="1:6" ht="17.25">
      <c r="A41" s="281"/>
      <c r="B41" s="266"/>
      <c r="C41" s="266"/>
      <c r="D41" s="266"/>
      <c r="E41" s="266"/>
      <c r="F41" s="269"/>
    </row>
    <row r="42" spans="1:6" ht="17.25">
      <c r="A42" s="281"/>
      <c r="B42" s="266"/>
      <c r="C42" s="266"/>
      <c r="D42" s="266"/>
      <c r="E42" s="266"/>
      <c r="F42" s="269"/>
    </row>
    <row r="43" spans="1:6" ht="18" thickBot="1">
      <c r="A43" s="283"/>
      <c r="B43" s="276"/>
      <c r="C43" s="276"/>
      <c r="D43" s="276"/>
      <c r="E43" s="276"/>
      <c r="F43" s="278"/>
    </row>
  </sheetData>
  <sheetProtection/>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FFFF00"/>
  </sheetPr>
  <dimension ref="B2:R31"/>
  <sheetViews>
    <sheetView view="pageBreakPreview" zoomScaleSheetLayoutView="100" zoomScalePageLayoutView="0" workbookViewId="0" topLeftCell="B1">
      <selection activeCell="T12" sqref="T12"/>
    </sheetView>
  </sheetViews>
  <sheetFormatPr defaultColWidth="9.140625" defaultRowHeight="12.75"/>
  <cols>
    <col min="1" max="1" width="13.28125" style="2" customWidth="1"/>
    <col min="2" max="2" width="2.00390625" style="2" customWidth="1"/>
    <col min="3" max="5" width="9.140625" style="2" customWidth="1"/>
    <col min="6" max="6" width="4.7109375" style="2" customWidth="1"/>
    <col min="7" max="14" width="9.140625" style="2" customWidth="1"/>
    <col min="15" max="15" width="5.57421875" style="2" customWidth="1"/>
    <col min="16" max="17" width="9.140625" style="2" customWidth="1"/>
    <col min="18" max="18" width="5.7109375" style="2" customWidth="1"/>
    <col min="19" max="16384" width="9.140625" style="2" customWidth="1"/>
  </cols>
  <sheetData>
    <row r="1" ht="15" thickBot="1"/>
    <row r="2" spans="2:18" ht="17.25">
      <c r="B2" s="3"/>
      <c r="C2" s="4" t="s">
        <v>0</v>
      </c>
      <c r="D2" s="5"/>
      <c r="E2" s="5"/>
      <c r="F2" s="6"/>
      <c r="G2" s="6"/>
      <c r="H2" s="6"/>
      <c r="I2" s="21"/>
      <c r="J2" s="6"/>
      <c r="K2" s="6"/>
      <c r="L2" s="4" t="s">
        <v>1</v>
      </c>
      <c r="M2" s="7"/>
      <c r="N2" s="7"/>
      <c r="O2" s="7"/>
      <c r="P2" s="7"/>
      <c r="Q2" s="6"/>
      <c r="R2" s="8"/>
    </row>
    <row r="3" spans="2:18" ht="15">
      <c r="B3" s="9"/>
      <c r="C3" s="10"/>
      <c r="D3" s="10"/>
      <c r="E3" s="10"/>
      <c r="F3" s="10"/>
      <c r="G3" s="10"/>
      <c r="H3" s="10"/>
      <c r="I3" s="22"/>
      <c r="J3" s="10"/>
      <c r="K3" s="10"/>
      <c r="L3" s="10"/>
      <c r="M3" s="10"/>
      <c r="N3" s="10"/>
      <c r="O3" s="10"/>
      <c r="P3" s="10"/>
      <c r="Q3" s="10"/>
      <c r="R3" s="11"/>
    </row>
    <row r="4" spans="2:18" ht="15">
      <c r="B4" s="9"/>
      <c r="C4" s="10"/>
      <c r="D4" s="10"/>
      <c r="E4" s="10"/>
      <c r="F4" s="10"/>
      <c r="G4" s="10"/>
      <c r="H4" s="10"/>
      <c r="I4" s="22"/>
      <c r="J4" s="10"/>
      <c r="K4" s="10"/>
      <c r="L4" s="10"/>
      <c r="M4" s="10"/>
      <c r="N4" s="10"/>
      <c r="O4" s="10"/>
      <c r="P4" s="10"/>
      <c r="Q4" s="10"/>
      <c r="R4" s="11"/>
    </row>
    <row r="5" spans="2:18" ht="15">
      <c r="B5" s="9"/>
      <c r="C5" s="10"/>
      <c r="D5" s="10"/>
      <c r="E5" s="10"/>
      <c r="F5" s="10"/>
      <c r="G5" s="10"/>
      <c r="H5" s="10"/>
      <c r="I5" s="22"/>
      <c r="J5" s="10"/>
      <c r="K5" s="10"/>
      <c r="L5" s="10"/>
      <c r="M5" s="10"/>
      <c r="N5" s="10"/>
      <c r="O5" s="10"/>
      <c r="P5" s="10"/>
      <c r="Q5" s="10"/>
      <c r="R5" s="11"/>
    </row>
    <row r="6" spans="2:18" ht="15">
      <c r="B6" s="9"/>
      <c r="C6" s="10"/>
      <c r="D6" s="10"/>
      <c r="E6" s="10"/>
      <c r="F6" s="10"/>
      <c r="G6" s="10"/>
      <c r="H6" s="10"/>
      <c r="I6" s="22"/>
      <c r="J6" s="10"/>
      <c r="K6" s="10"/>
      <c r="L6" s="10"/>
      <c r="M6" s="10"/>
      <c r="N6" s="10"/>
      <c r="O6" s="10"/>
      <c r="P6" s="10"/>
      <c r="Q6" s="10"/>
      <c r="R6" s="11"/>
    </row>
    <row r="7" spans="2:18" ht="15">
      <c r="B7" s="9"/>
      <c r="C7" s="10"/>
      <c r="D7" s="10"/>
      <c r="E7" s="10"/>
      <c r="F7" s="10"/>
      <c r="G7" s="10"/>
      <c r="H7" s="10"/>
      <c r="I7" s="22"/>
      <c r="J7" s="10"/>
      <c r="K7" s="10"/>
      <c r="L7" s="10"/>
      <c r="M7" s="10"/>
      <c r="N7" s="10"/>
      <c r="O7" s="10"/>
      <c r="P7" s="10"/>
      <c r="Q7" s="10"/>
      <c r="R7" s="11"/>
    </row>
    <row r="8" spans="2:18" ht="15">
      <c r="B8" s="9"/>
      <c r="C8" s="10"/>
      <c r="D8" s="10"/>
      <c r="E8" s="10"/>
      <c r="F8" s="10"/>
      <c r="G8" s="10"/>
      <c r="H8" s="10"/>
      <c r="I8" s="22"/>
      <c r="J8" s="10"/>
      <c r="K8" s="10"/>
      <c r="L8" s="10"/>
      <c r="M8" s="10"/>
      <c r="N8" s="10"/>
      <c r="O8" s="10"/>
      <c r="P8" s="10"/>
      <c r="Q8" s="10"/>
      <c r="R8" s="11"/>
    </row>
    <row r="9" spans="2:18" ht="15">
      <c r="B9" s="9"/>
      <c r="C9" s="10"/>
      <c r="D9" s="10"/>
      <c r="E9" s="10"/>
      <c r="F9" s="10"/>
      <c r="G9" s="10"/>
      <c r="H9" s="10"/>
      <c r="I9" s="22"/>
      <c r="J9" s="10"/>
      <c r="K9" s="10"/>
      <c r="L9" s="10"/>
      <c r="M9" s="10"/>
      <c r="N9" s="10"/>
      <c r="O9" s="10"/>
      <c r="P9" s="10"/>
      <c r="Q9" s="10"/>
      <c r="R9" s="11"/>
    </row>
    <row r="10" spans="2:18" ht="15">
      <c r="B10" s="9"/>
      <c r="C10" s="10"/>
      <c r="D10" s="10"/>
      <c r="E10" s="10"/>
      <c r="F10" s="10"/>
      <c r="G10" s="10"/>
      <c r="H10" s="10"/>
      <c r="I10" s="22"/>
      <c r="J10" s="10"/>
      <c r="K10" s="10"/>
      <c r="L10" s="10"/>
      <c r="M10" s="10"/>
      <c r="N10" s="10"/>
      <c r="O10" s="10"/>
      <c r="P10" s="10"/>
      <c r="Q10" s="10"/>
      <c r="R10" s="11"/>
    </row>
    <row r="11" spans="2:18" ht="15">
      <c r="B11" s="9"/>
      <c r="C11" s="10"/>
      <c r="D11" s="10"/>
      <c r="E11" s="10"/>
      <c r="F11" s="10"/>
      <c r="G11" s="10"/>
      <c r="H11" s="10"/>
      <c r="I11" s="22"/>
      <c r="J11" s="10"/>
      <c r="K11" s="10"/>
      <c r="L11" s="10"/>
      <c r="M11" s="10"/>
      <c r="N11" s="10"/>
      <c r="O11" s="10"/>
      <c r="P11" s="10"/>
      <c r="Q11" s="10"/>
      <c r="R11" s="11"/>
    </row>
    <row r="12" spans="2:18" ht="15">
      <c r="B12" s="9"/>
      <c r="C12" s="10"/>
      <c r="D12" s="10"/>
      <c r="E12" s="10"/>
      <c r="F12" s="10"/>
      <c r="G12" s="10"/>
      <c r="H12" s="10"/>
      <c r="I12" s="22"/>
      <c r="J12" s="10"/>
      <c r="K12" s="10"/>
      <c r="L12" s="10"/>
      <c r="M12" s="10"/>
      <c r="N12" s="10"/>
      <c r="O12" s="10"/>
      <c r="P12" s="10"/>
      <c r="Q12" s="10"/>
      <c r="R12" s="11"/>
    </row>
    <row r="13" spans="2:18" ht="15">
      <c r="B13" s="9"/>
      <c r="C13" s="10"/>
      <c r="D13" s="10"/>
      <c r="E13" s="10"/>
      <c r="F13" s="10"/>
      <c r="G13" s="10"/>
      <c r="H13" s="10"/>
      <c r="I13" s="22"/>
      <c r="J13" s="10"/>
      <c r="K13" s="10"/>
      <c r="L13" s="10"/>
      <c r="M13" s="10"/>
      <c r="N13" s="10"/>
      <c r="O13" s="10"/>
      <c r="P13" s="10"/>
      <c r="Q13" s="10"/>
      <c r="R13" s="11"/>
    </row>
    <row r="14" spans="2:18" ht="15">
      <c r="B14" s="9"/>
      <c r="C14" s="10"/>
      <c r="D14" s="10"/>
      <c r="E14" s="10"/>
      <c r="F14" s="10"/>
      <c r="G14" s="10"/>
      <c r="H14" s="10"/>
      <c r="I14" s="22"/>
      <c r="J14" s="10"/>
      <c r="K14" s="10"/>
      <c r="L14" s="10"/>
      <c r="M14" s="10"/>
      <c r="N14" s="10"/>
      <c r="O14" s="10"/>
      <c r="P14" s="10"/>
      <c r="Q14" s="10"/>
      <c r="R14" s="11"/>
    </row>
    <row r="15" spans="2:18" ht="15">
      <c r="B15" s="9"/>
      <c r="C15" s="10"/>
      <c r="D15" s="10"/>
      <c r="E15" s="10"/>
      <c r="F15" s="10"/>
      <c r="G15" s="10"/>
      <c r="H15" s="10"/>
      <c r="I15" s="22"/>
      <c r="J15" s="10"/>
      <c r="K15" s="10"/>
      <c r="L15" s="10"/>
      <c r="M15" s="10"/>
      <c r="N15" s="10"/>
      <c r="O15" s="10"/>
      <c r="P15" s="10"/>
      <c r="Q15" s="10"/>
      <c r="R15" s="11"/>
    </row>
    <row r="16" spans="2:18" ht="15">
      <c r="B16" s="9"/>
      <c r="C16" s="10"/>
      <c r="D16" s="10"/>
      <c r="E16" s="10"/>
      <c r="F16" s="10"/>
      <c r="G16" s="10"/>
      <c r="H16" s="10"/>
      <c r="I16" s="22"/>
      <c r="J16" s="10"/>
      <c r="K16" s="10"/>
      <c r="L16" s="10"/>
      <c r="M16" s="10"/>
      <c r="N16" s="10"/>
      <c r="O16" s="10"/>
      <c r="P16" s="10"/>
      <c r="Q16" s="10"/>
      <c r="R16" s="11"/>
    </row>
    <row r="17" spans="2:18" ht="15">
      <c r="B17" s="9"/>
      <c r="C17" s="10"/>
      <c r="D17" s="10"/>
      <c r="E17" s="10"/>
      <c r="F17" s="10"/>
      <c r="G17" s="10"/>
      <c r="H17" s="10"/>
      <c r="I17" s="22"/>
      <c r="J17" s="10"/>
      <c r="K17" s="10"/>
      <c r="L17" s="10"/>
      <c r="M17" s="10"/>
      <c r="N17" s="10"/>
      <c r="O17" s="10"/>
      <c r="P17" s="10"/>
      <c r="Q17" s="10"/>
      <c r="R17" s="11"/>
    </row>
    <row r="18" spans="2:18" ht="15">
      <c r="B18" s="9"/>
      <c r="C18" s="10"/>
      <c r="D18" s="10"/>
      <c r="E18" s="10"/>
      <c r="F18" s="10"/>
      <c r="G18" s="10"/>
      <c r="H18" s="10"/>
      <c r="I18" s="22"/>
      <c r="J18" s="10"/>
      <c r="K18" s="10"/>
      <c r="L18" s="10"/>
      <c r="M18" s="10"/>
      <c r="N18" s="10"/>
      <c r="O18" s="10"/>
      <c r="P18" s="10"/>
      <c r="Q18" s="10"/>
      <c r="R18" s="11"/>
    </row>
    <row r="19" spans="2:18" ht="15">
      <c r="B19" s="9"/>
      <c r="C19" s="10"/>
      <c r="D19" s="10"/>
      <c r="E19" s="10"/>
      <c r="F19" s="10"/>
      <c r="G19" s="10"/>
      <c r="H19" s="10"/>
      <c r="I19" s="22"/>
      <c r="J19" s="10"/>
      <c r="K19" s="10"/>
      <c r="L19" s="10"/>
      <c r="M19" s="10"/>
      <c r="N19" s="10"/>
      <c r="O19" s="10"/>
      <c r="P19" s="10"/>
      <c r="Q19" s="10"/>
      <c r="R19" s="11"/>
    </row>
    <row r="20" spans="2:18" ht="15">
      <c r="B20" s="9"/>
      <c r="C20" s="10"/>
      <c r="D20" s="10"/>
      <c r="E20" s="10"/>
      <c r="F20" s="10"/>
      <c r="G20" s="10"/>
      <c r="H20" s="10"/>
      <c r="I20" s="22"/>
      <c r="J20" s="10"/>
      <c r="K20" s="10"/>
      <c r="L20" s="10"/>
      <c r="M20" s="10"/>
      <c r="N20" s="10"/>
      <c r="O20" s="10"/>
      <c r="P20" s="10"/>
      <c r="Q20" s="10"/>
      <c r="R20" s="11"/>
    </row>
    <row r="21" spans="2:18" ht="15">
      <c r="B21" s="9"/>
      <c r="C21" s="10"/>
      <c r="D21" s="10"/>
      <c r="E21" s="10"/>
      <c r="F21" s="10"/>
      <c r="G21" s="10"/>
      <c r="H21" s="10"/>
      <c r="I21" s="22"/>
      <c r="J21" s="10"/>
      <c r="K21" s="10"/>
      <c r="L21" s="10"/>
      <c r="M21" s="10"/>
      <c r="N21" s="10"/>
      <c r="O21" s="10"/>
      <c r="P21" s="10"/>
      <c r="Q21" s="10"/>
      <c r="R21" s="11"/>
    </row>
    <row r="22" spans="2:18" ht="15">
      <c r="B22" s="9"/>
      <c r="C22" s="10"/>
      <c r="D22" s="10"/>
      <c r="E22" s="10"/>
      <c r="F22" s="10"/>
      <c r="G22" s="10"/>
      <c r="H22" s="10"/>
      <c r="I22" s="22"/>
      <c r="J22" s="10"/>
      <c r="K22" s="10"/>
      <c r="L22" s="10"/>
      <c r="M22" s="10"/>
      <c r="N22" s="10"/>
      <c r="O22" s="10"/>
      <c r="P22" s="10"/>
      <c r="Q22" s="10"/>
      <c r="R22" s="11"/>
    </row>
    <row r="23" spans="2:18" ht="15">
      <c r="B23" s="9"/>
      <c r="C23" s="10"/>
      <c r="D23" s="10"/>
      <c r="E23" s="10"/>
      <c r="F23" s="10"/>
      <c r="G23" s="10"/>
      <c r="H23" s="10"/>
      <c r="I23" s="22"/>
      <c r="J23" s="10"/>
      <c r="K23" s="10"/>
      <c r="L23" s="10"/>
      <c r="M23" s="10"/>
      <c r="N23" s="10"/>
      <c r="O23" s="10"/>
      <c r="P23" s="10"/>
      <c r="Q23" s="10"/>
      <c r="R23" s="11"/>
    </row>
    <row r="24" spans="2:18" ht="15">
      <c r="B24" s="9"/>
      <c r="C24" s="10"/>
      <c r="D24" s="10"/>
      <c r="E24" s="10"/>
      <c r="F24" s="10"/>
      <c r="G24" s="10"/>
      <c r="H24" s="10"/>
      <c r="I24" s="22"/>
      <c r="J24" s="10"/>
      <c r="K24" s="10"/>
      <c r="L24" s="10"/>
      <c r="M24" s="10"/>
      <c r="N24" s="10"/>
      <c r="O24" s="10"/>
      <c r="P24" s="10"/>
      <c r="Q24" s="10"/>
      <c r="R24" s="11"/>
    </row>
    <row r="25" spans="2:18" ht="15">
      <c r="B25" s="9"/>
      <c r="C25" s="10"/>
      <c r="D25" s="10"/>
      <c r="E25" s="10"/>
      <c r="F25" s="10"/>
      <c r="G25" s="10"/>
      <c r="H25" s="10"/>
      <c r="I25" s="22"/>
      <c r="J25" s="10"/>
      <c r="K25" s="10"/>
      <c r="L25" s="10"/>
      <c r="M25" s="10"/>
      <c r="N25" s="10"/>
      <c r="O25" s="10"/>
      <c r="P25" s="10"/>
      <c r="Q25" s="10"/>
      <c r="R25" s="11"/>
    </row>
    <row r="26" spans="2:18" ht="15">
      <c r="B26" s="9"/>
      <c r="C26" s="10"/>
      <c r="D26" s="10"/>
      <c r="E26" s="10"/>
      <c r="F26" s="10"/>
      <c r="G26" s="10"/>
      <c r="H26" s="10"/>
      <c r="I26" s="22"/>
      <c r="J26" s="10"/>
      <c r="K26" s="10"/>
      <c r="L26" s="10"/>
      <c r="M26" s="10"/>
      <c r="N26" s="10"/>
      <c r="O26" s="10"/>
      <c r="P26" s="10"/>
      <c r="Q26" s="10"/>
      <c r="R26" s="11"/>
    </row>
    <row r="27" spans="2:18" ht="15" thickBot="1">
      <c r="B27" s="9"/>
      <c r="C27" s="10"/>
      <c r="D27" s="10"/>
      <c r="E27" s="10"/>
      <c r="F27" s="10"/>
      <c r="G27" s="10"/>
      <c r="H27" s="10"/>
      <c r="I27" s="22"/>
      <c r="J27" s="10"/>
      <c r="K27" s="10"/>
      <c r="L27" s="10"/>
      <c r="M27" s="10"/>
      <c r="N27" s="10"/>
      <c r="O27" s="10"/>
      <c r="P27" s="10"/>
      <c r="Q27" s="10"/>
      <c r="R27" s="11"/>
    </row>
    <row r="28" spans="2:18" ht="15">
      <c r="B28" s="9"/>
      <c r="C28" s="24" t="s">
        <v>141</v>
      </c>
      <c r="D28" s="25"/>
      <c r="E28" s="26"/>
      <c r="F28" s="10"/>
      <c r="G28" s="10"/>
      <c r="H28" s="10"/>
      <c r="I28" s="22"/>
      <c r="J28" s="10"/>
      <c r="K28" s="10"/>
      <c r="L28" s="10"/>
      <c r="M28" s="10"/>
      <c r="N28" s="10"/>
      <c r="O28" s="10"/>
      <c r="P28" s="10"/>
      <c r="Q28" s="10"/>
      <c r="R28" s="11"/>
    </row>
    <row r="29" spans="2:18" ht="15.75" thickBot="1">
      <c r="B29" s="9"/>
      <c r="C29" s="27" t="s">
        <v>15</v>
      </c>
      <c r="D29" s="28"/>
      <c r="E29" s="29"/>
      <c r="F29" s="10"/>
      <c r="G29" s="10"/>
      <c r="H29" s="10"/>
      <c r="I29" s="22"/>
      <c r="J29" s="10"/>
      <c r="K29" s="10"/>
      <c r="L29" s="10"/>
      <c r="M29" s="10"/>
      <c r="N29" s="10"/>
      <c r="O29" s="10"/>
      <c r="P29" s="10"/>
      <c r="Q29" s="10"/>
      <c r="R29" s="11"/>
    </row>
    <row r="30" spans="2:18" ht="15">
      <c r="B30" s="9"/>
      <c r="C30" s="10"/>
      <c r="D30" s="10"/>
      <c r="E30" s="10"/>
      <c r="F30" s="10"/>
      <c r="G30" s="10"/>
      <c r="H30" s="10"/>
      <c r="I30" s="22"/>
      <c r="J30" s="10"/>
      <c r="K30" s="10"/>
      <c r="L30" s="10"/>
      <c r="M30" s="10"/>
      <c r="N30" s="10"/>
      <c r="O30" s="10"/>
      <c r="P30" s="10"/>
      <c r="Q30" s="10"/>
      <c r="R30" s="11"/>
    </row>
    <row r="31" spans="2:18" ht="15" thickBot="1">
      <c r="B31" s="12"/>
      <c r="C31" s="13"/>
      <c r="D31" s="13"/>
      <c r="E31" s="13"/>
      <c r="F31" s="13"/>
      <c r="G31" s="13"/>
      <c r="H31" s="13"/>
      <c r="I31" s="23"/>
      <c r="J31" s="13"/>
      <c r="K31" s="13"/>
      <c r="L31" s="13"/>
      <c r="M31" s="13"/>
      <c r="N31" s="13"/>
      <c r="O31" s="13"/>
      <c r="P31" s="13"/>
      <c r="Q31" s="13"/>
      <c r="R31" s="14"/>
    </row>
  </sheetData>
  <sheetProtection/>
  <printOptions/>
  <pageMargins left="0.75" right="0.75" top="1" bottom="1" header="0.5" footer="0.5"/>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sheetPr>
    <tabColor rgb="FFFFFF00"/>
  </sheetPr>
  <dimension ref="B4:O39"/>
  <sheetViews>
    <sheetView zoomScalePageLayoutView="0" workbookViewId="0" topLeftCell="A12">
      <selection activeCell="Q15" sqref="Q15"/>
    </sheetView>
  </sheetViews>
  <sheetFormatPr defaultColWidth="9.140625" defaultRowHeight="12.75"/>
  <cols>
    <col min="1" max="1" width="13.7109375" style="0" customWidth="1"/>
    <col min="2" max="2" width="2.28125" style="0" customWidth="1"/>
    <col min="15" max="15" width="2.7109375" style="0" customWidth="1"/>
  </cols>
  <sheetData>
    <row r="3" ht="13.5" thickBot="1"/>
    <row r="4" spans="2:15" ht="21">
      <c r="B4" s="30"/>
      <c r="C4" s="31"/>
      <c r="D4" s="98" t="s">
        <v>134</v>
      </c>
      <c r="E4" s="90"/>
      <c r="F4" s="90"/>
      <c r="G4" s="90"/>
      <c r="H4" s="90"/>
      <c r="I4" s="90"/>
      <c r="J4" s="90"/>
      <c r="K4" s="90"/>
      <c r="L4" s="90"/>
      <c r="M4" s="31"/>
      <c r="N4" s="31"/>
      <c r="O4" s="32"/>
    </row>
    <row r="5" spans="2:15" ht="12.75">
      <c r="B5" s="33"/>
      <c r="C5" s="34"/>
      <c r="D5" s="34"/>
      <c r="E5" s="34"/>
      <c r="F5" s="34"/>
      <c r="G5" s="34"/>
      <c r="H5" s="34"/>
      <c r="I5" s="34"/>
      <c r="J5" s="34"/>
      <c r="K5" s="34"/>
      <c r="L5" s="34"/>
      <c r="M5" s="34"/>
      <c r="N5" s="34"/>
      <c r="O5" s="35"/>
    </row>
    <row r="6" spans="2:15" ht="12.75">
      <c r="B6" s="33"/>
      <c r="C6" s="34"/>
      <c r="D6" s="34"/>
      <c r="E6" s="34"/>
      <c r="F6" s="34"/>
      <c r="G6" s="34"/>
      <c r="H6" s="34"/>
      <c r="I6" s="34"/>
      <c r="J6" s="34"/>
      <c r="K6" s="34"/>
      <c r="L6" s="34"/>
      <c r="M6" s="34"/>
      <c r="N6" s="34"/>
      <c r="O6" s="35"/>
    </row>
    <row r="7" spans="2:15" ht="12.75">
      <c r="B7" s="33"/>
      <c r="C7" s="34"/>
      <c r="D7" s="34"/>
      <c r="E7" s="34"/>
      <c r="F7" s="34"/>
      <c r="G7" s="34"/>
      <c r="H7" s="34"/>
      <c r="I7" s="34"/>
      <c r="J7" s="34"/>
      <c r="K7" s="34"/>
      <c r="L7" s="34"/>
      <c r="M7" s="34"/>
      <c r="N7" s="34"/>
      <c r="O7" s="35"/>
    </row>
    <row r="8" spans="2:15" ht="12.75">
      <c r="B8" s="33"/>
      <c r="C8" s="34"/>
      <c r="D8" s="34"/>
      <c r="E8" s="34"/>
      <c r="F8" s="34"/>
      <c r="G8" s="34"/>
      <c r="H8" s="34"/>
      <c r="I8" s="34"/>
      <c r="J8" s="34"/>
      <c r="K8" s="34"/>
      <c r="L8" s="34"/>
      <c r="M8" s="34"/>
      <c r="N8" s="34"/>
      <c r="O8" s="35"/>
    </row>
    <row r="9" spans="2:15" ht="12.75">
      <c r="B9" s="33"/>
      <c r="C9" s="34"/>
      <c r="D9" s="34"/>
      <c r="E9" s="34"/>
      <c r="F9" s="34"/>
      <c r="G9" s="34"/>
      <c r="H9" s="34"/>
      <c r="I9" s="34"/>
      <c r="J9" s="34"/>
      <c r="K9" s="34"/>
      <c r="L9" s="34"/>
      <c r="M9" s="34"/>
      <c r="N9" s="34"/>
      <c r="O9" s="35"/>
    </row>
    <row r="10" spans="2:15" ht="12.75">
      <c r="B10" s="33"/>
      <c r="C10" s="34"/>
      <c r="D10" s="34"/>
      <c r="E10" s="34"/>
      <c r="F10" s="34"/>
      <c r="G10" s="34"/>
      <c r="H10" s="34"/>
      <c r="I10" s="34"/>
      <c r="J10" s="34"/>
      <c r="K10" s="34"/>
      <c r="L10" s="34"/>
      <c r="M10" s="34"/>
      <c r="N10" s="34"/>
      <c r="O10" s="35"/>
    </row>
    <row r="11" spans="2:15" ht="12.75">
      <c r="B11" s="33"/>
      <c r="C11" s="34"/>
      <c r="D11" s="34"/>
      <c r="E11" s="34"/>
      <c r="F11" s="34"/>
      <c r="G11" s="34"/>
      <c r="H11" s="34"/>
      <c r="I11" s="34"/>
      <c r="J11" s="34"/>
      <c r="K11" s="34"/>
      <c r="L11" s="34"/>
      <c r="M11" s="34"/>
      <c r="N11" s="34"/>
      <c r="O11" s="35"/>
    </row>
    <row r="12" spans="2:15" ht="12.75">
      <c r="B12" s="33"/>
      <c r="C12" s="34"/>
      <c r="D12" s="34"/>
      <c r="E12" s="34"/>
      <c r="F12" s="34"/>
      <c r="G12" s="34"/>
      <c r="H12" s="34"/>
      <c r="I12" s="34"/>
      <c r="J12" s="34"/>
      <c r="K12" s="34"/>
      <c r="L12" s="34"/>
      <c r="M12" s="34"/>
      <c r="N12" s="34"/>
      <c r="O12" s="35"/>
    </row>
    <row r="13" spans="2:15" ht="12.75">
      <c r="B13" s="33"/>
      <c r="C13" s="34"/>
      <c r="D13" s="34"/>
      <c r="E13" s="34"/>
      <c r="F13" s="34"/>
      <c r="G13" s="34"/>
      <c r="H13" s="34"/>
      <c r="I13" s="34"/>
      <c r="J13" s="34"/>
      <c r="K13" s="34"/>
      <c r="L13" s="34"/>
      <c r="M13" s="34"/>
      <c r="N13" s="34"/>
      <c r="O13" s="35"/>
    </row>
    <row r="14" spans="2:15" ht="12.75">
      <c r="B14" s="33"/>
      <c r="C14" s="34"/>
      <c r="D14" s="34"/>
      <c r="E14" s="34"/>
      <c r="F14" s="34"/>
      <c r="G14" s="34"/>
      <c r="H14" s="34"/>
      <c r="I14" s="34"/>
      <c r="J14" s="34"/>
      <c r="K14" s="34"/>
      <c r="L14" s="34"/>
      <c r="M14" s="34"/>
      <c r="N14" s="34"/>
      <c r="O14" s="35"/>
    </row>
    <row r="15" spans="2:15" ht="12.75">
      <c r="B15" s="33"/>
      <c r="C15" s="34"/>
      <c r="D15" s="34"/>
      <c r="E15" s="34"/>
      <c r="F15" s="34"/>
      <c r="G15" s="34"/>
      <c r="H15" s="34"/>
      <c r="I15" s="34"/>
      <c r="J15" s="34"/>
      <c r="K15" s="34"/>
      <c r="L15" s="34"/>
      <c r="M15" s="34"/>
      <c r="N15" s="34"/>
      <c r="O15" s="35"/>
    </row>
    <row r="16" spans="2:15" ht="12.75">
      <c r="B16" s="33"/>
      <c r="C16" s="34"/>
      <c r="D16" s="34"/>
      <c r="E16" s="34"/>
      <c r="F16" s="34"/>
      <c r="G16" s="34"/>
      <c r="H16" s="34"/>
      <c r="I16" s="34"/>
      <c r="J16" s="34"/>
      <c r="K16" s="34"/>
      <c r="L16" s="34"/>
      <c r="M16" s="34"/>
      <c r="N16" s="34"/>
      <c r="O16" s="35"/>
    </row>
    <row r="17" spans="2:15" ht="12.75">
      <c r="B17" s="33"/>
      <c r="C17" s="34"/>
      <c r="D17" s="34"/>
      <c r="E17" s="34"/>
      <c r="F17" s="34"/>
      <c r="G17" s="34"/>
      <c r="H17" s="34"/>
      <c r="I17" s="34"/>
      <c r="J17" s="34"/>
      <c r="K17" s="34"/>
      <c r="L17" s="34"/>
      <c r="M17" s="34"/>
      <c r="N17" s="34"/>
      <c r="O17" s="35"/>
    </row>
    <row r="18" spans="2:15" ht="12.75">
      <c r="B18" s="33"/>
      <c r="C18" s="34"/>
      <c r="D18" s="34"/>
      <c r="E18" s="34"/>
      <c r="F18" s="34"/>
      <c r="G18" s="34"/>
      <c r="H18" s="34"/>
      <c r="I18" s="34"/>
      <c r="J18" s="34"/>
      <c r="K18" s="34"/>
      <c r="L18" s="34"/>
      <c r="M18" s="34"/>
      <c r="N18" s="34"/>
      <c r="O18" s="35"/>
    </row>
    <row r="19" spans="2:15" ht="12.75">
      <c r="B19" s="33"/>
      <c r="C19" s="34"/>
      <c r="D19" s="34"/>
      <c r="E19" s="34"/>
      <c r="F19" s="34"/>
      <c r="G19" s="34"/>
      <c r="H19" s="34"/>
      <c r="I19" s="34"/>
      <c r="J19" s="34"/>
      <c r="K19" s="34"/>
      <c r="L19" s="34"/>
      <c r="M19" s="34"/>
      <c r="N19" s="34"/>
      <c r="O19" s="35"/>
    </row>
    <row r="20" spans="2:15" ht="12.75">
      <c r="B20" s="33"/>
      <c r="C20" s="34"/>
      <c r="D20" s="34"/>
      <c r="E20" s="34"/>
      <c r="F20" s="34"/>
      <c r="G20" s="34"/>
      <c r="H20" s="34"/>
      <c r="I20" s="34"/>
      <c r="J20" s="34"/>
      <c r="K20" s="34"/>
      <c r="L20" s="34"/>
      <c r="M20" s="34"/>
      <c r="N20" s="34"/>
      <c r="O20" s="35"/>
    </row>
    <row r="21" spans="2:15" ht="12.75">
      <c r="B21" s="33"/>
      <c r="C21" s="34"/>
      <c r="D21" s="34"/>
      <c r="E21" s="34"/>
      <c r="F21" s="34"/>
      <c r="G21" s="34"/>
      <c r="H21" s="34"/>
      <c r="I21" s="34"/>
      <c r="J21" s="34"/>
      <c r="K21" s="34"/>
      <c r="L21" s="34"/>
      <c r="M21" s="34"/>
      <c r="N21" s="34"/>
      <c r="O21" s="35"/>
    </row>
    <row r="22" spans="2:15" ht="12.75">
      <c r="B22" s="33"/>
      <c r="C22" s="34"/>
      <c r="D22" s="34"/>
      <c r="E22" s="34"/>
      <c r="F22" s="34"/>
      <c r="G22" s="34"/>
      <c r="H22" s="34"/>
      <c r="I22" s="34"/>
      <c r="J22" s="34"/>
      <c r="K22" s="34"/>
      <c r="L22" s="34"/>
      <c r="M22" s="34"/>
      <c r="N22" s="34"/>
      <c r="O22" s="35"/>
    </row>
    <row r="23" spans="2:15" ht="12.75">
      <c r="B23" s="33"/>
      <c r="C23" s="34"/>
      <c r="D23" s="34"/>
      <c r="E23" s="34"/>
      <c r="F23" s="34"/>
      <c r="G23" s="34"/>
      <c r="H23" s="34"/>
      <c r="I23" s="34"/>
      <c r="J23" s="34"/>
      <c r="K23" s="34"/>
      <c r="L23" s="34"/>
      <c r="M23" s="34"/>
      <c r="N23" s="34"/>
      <c r="O23" s="35"/>
    </row>
    <row r="24" spans="2:15" ht="12.75">
      <c r="B24" s="33"/>
      <c r="C24" s="34"/>
      <c r="D24" s="34"/>
      <c r="E24" s="34"/>
      <c r="F24" s="34"/>
      <c r="G24" s="34"/>
      <c r="H24" s="34"/>
      <c r="I24" s="34"/>
      <c r="J24" s="34"/>
      <c r="K24" s="34"/>
      <c r="L24" s="34"/>
      <c r="M24" s="34"/>
      <c r="N24" s="34"/>
      <c r="O24" s="35"/>
    </row>
    <row r="25" spans="2:15" ht="12.75">
      <c r="B25" s="33"/>
      <c r="C25" s="34"/>
      <c r="D25" s="34"/>
      <c r="E25" s="34"/>
      <c r="F25" s="34"/>
      <c r="G25" s="34"/>
      <c r="H25" s="34"/>
      <c r="I25" s="34"/>
      <c r="J25" s="34"/>
      <c r="K25" s="34"/>
      <c r="L25" s="34"/>
      <c r="M25" s="34"/>
      <c r="N25" s="34"/>
      <c r="O25" s="35"/>
    </row>
    <row r="26" spans="2:15" ht="12.75">
      <c r="B26" s="33"/>
      <c r="C26" s="34"/>
      <c r="D26" s="34"/>
      <c r="E26" s="34"/>
      <c r="F26" s="34"/>
      <c r="G26" s="34"/>
      <c r="H26" s="34"/>
      <c r="I26" s="34"/>
      <c r="J26" s="34"/>
      <c r="K26" s="34"/>
      <c r="L26" s="34"/>
      <c r="M26" s="34"/>
      <c r="N26" s="34"/>
      <c r="O26" s="35"/>
    </row>
    <row r="27" spans="2:15" ht="12.75">
      <c r="B27" s="33"/>
      <c r="C27" s="34"/>
      <c r="D27" s="34"/>
      <c r="E27" s="34"/>
      <c r="F27" s="34"/>
      <c r="G27" s="34"/>
      <c r="H27" s="34"/>
      <c r="I27" s="34"/>
      <c r="J27" s="34"/>
      <c r="K27" s="34"/>
      <c r="L27" s="34"/>
      <c r="M27" s="34"/>
      <c r="N27" s="34"/>
      <c r="O27" s="35"/>
    </row>
    <row r="28" spans="2:15" ht="12.75">
      <c r="B28" s="33"/>
      <c r="C28" s="34"/>
      <c r="D28" s="34"/>
      <c r="E28" s="34"/>
      <c r="F28" s="34"/>
      <c r="G28" s="34"/>
      <c r="H28" s="34"/>
      <c r="I28" s="34"/>
      <c r="J28" s="34"/>
      <c r="K28" s="34"/>
      <c r="L28" s="34"/>
      <c r="M28" s="34"/>
      <c r="N28" s="34"/>
      <c r="O28" s="35"/>
    </row>
    <row r="29" spans="2:15" ht="12.75">
      <c r="B29" s="33"/>
      <c r="C29" s="34"/>
      <c r="D29" s="34"/>
      <c r="E29" s="34"/>
      <c r="F29" s="34"/>
      <c r="G29" s="34"/>
      <c r="H29" s="34"/>
      <c r="I29" s="34"/>
      <c r="J29" s="34"/>
      <c r="K29" s="34"/>
      <c r="L29" s="34"/>
      <c r="M29" s="34"/>
      <c r="N29" s="34"/>
      <c r="O29" s="35"/>
    </row>
    <row r="30" spans="2:15" ht="12.75">
      <c r="B30" s="33"/>
      <c r="C30" s="34"/>
      <c r="D30" s="34"/>
      <c r="E30" s="34"/>
      <c r="F30" s="34"/>
      <c r="G30" s="34"/>
      <c r="H30" s="34"/>
      <c r="I30" s="34"/>
      <c r="J30" s="34"/>
      <c r="K30" s="34"/>
      <c r="L30" s="34"/>
      <c r="M30" s="34"/>
      <c r="N30" s="34"/>
      <c r="O30" s="35"/>
    </row>
    <row r="31" spans="2:15" ht="12.75">
      <c r="B31" s="33"/>
      <c r="C31" s="34"/>
      <c r="D31" s="34"/>
      <c r="E31" s="34"/>
      <c r="F31" s="34"/>
      <c r="G31" s="34"/>
      <c r="H31" s="34"/>
      <c r="I31" s="34"/>
      <c r="J31" s="34"/>
      <c r="K31" s="34"/>
      <c r="L31" s="34"/>
      <c r="M31" s="34"/>
      <c r="N31" s="34"/>
      <c r="O31" s="35"/>
    </row>
    <row r="32" spans="2:15" ht="12.75">
      <c r="B32" s="33"/>
      <c r="C32" s="34"/>
      <c r="D32" s="34"/>
      <c r="E32" s="34"/>
      <c r="F32" s="34"/>
      <c r="G32" s="34"/>
      <c r="H32" s="34"/>
      <c r="I32" s="34"/>
      <c r="J32" s="34"/>
      <c r="K32" s="34"/>
      <c r="L32" s="34"/>
      <c r="M32" s="34"/>
      <c r="N32" s="34"/>
      <c r="O32" s="35"/>
    </row>
    <row r="33" spans="2:15" ht="12.75">
      <c r="B33" s="33"/>
      <c r="C33" s="34"/>
      <c r="D33" s="34"/>
      <c r="E33" s="34"/>
      <c r="F33" s="34"/>
      <c r="G33" s="34"/>
      <c r="H33" s="34"/>
      <c r="I33" s="34"/>
      <c r="J33" s="34"/>
      <c r="K33" s="34"/>
      <c r="L33" s="34"/>
      <c r="M33" s="34"/>
      <c r="N33" s="34"/>
      <c r="O33" s="35"/>
    </row>
    <row r="34" spans="2:15" ht="12.75">
      <c r="B34" s="33"/>
      <c r="C34" s="34"/>
      <c r="D34" s="34"/>
      <c r="E34" s="34"/>
      <c r="F34" s="34"/>
      <c r="G34" s="34"/>
      <c r="H34" s="34"/>
      <c r="I34" s="34"/>
      <c r="J34" s="34"/>
      <c r="K34" s="34"/>
      <c r="L34" s="34"/>
      <c r="M34" s="34"/>
      <c r="N34" s="34"/>
      <c r="O34" s="35"/>
    </row>
    <row r="35" spans="2:15" ht="12.75">
      <c r="B35" s="33"/>
      <c r="C35" s="34"/>
      <c r="D35" s="34"/>
      <c r="E35" s="34"/>
      <c r="F35" s="34"/>
      <c r="G35" s="34"/>
      <c r="H35" s="34"/>
      <c r="I35" s="34"/>
      <c r="J35" s="34"/>
      <c r="K35" s="34"/>
      <c r="L35" s="34"/>
      <c r="M35" s="34"/>
      <c r="N35" s="34"/>
      <c r="O35" s="35"/>
    </row>
    <row r="36" spans="2:15" ht="12.75">
      <c r="B36" s="33"/>
      <c r="C36" s="34"/>
      <c r="D36" s="34"/>
      <c r="E36" s="34"/>
      <c r="F36" s="34"/>
      <c r="G36" s="34"/>
      <c r="H36" s="34"/>
      <c r="I36" s="34"/>
      <c r="J36" s="34"/>
      <c r="K36" s="34"/>
      <c r="L36" s="34"/>
      <c r="M36" s="34"/>
      <c r="N36" s="34"/>
      <c r="O36" s="35"/>
    </row>
    <row r="37" spans="2:15" ht="12.75">
      <c r="B37" s="33"/>
      <c r="C37" s="34"/>
      <c r="D37" s="34"/>
      <c r="E37" s="34"/>
      <c r="F37" s="34"/>
      <c r="G37" s="34"/>
      <c r="H37" s="34"/>
      <c r="I37" s="34"/>
      <c r="J37" s="34"/>
      <c r="K37" s="34"/>
      <c r="L37" s="34"/>
      <c r="M37" s="34"/>
      <c r="N37" s="34"/>
      <c r="O37" s="35"/>
    </row>
    <row r="38" spans="2:15" ht="12.75">
      <c r="B38" s="33"/>
      <c r="C38" s="34"/>
      <c r="D38" s="34"/>
      <c r="E38" s="34"/>
      <c r="F38" s="34"/>
      <c r="G38" s="34"/>
      <c r="H38" s="34"/>
      <c r="I38" s="34"/>
      <c r="J38" s="34"/>
      <c r="K38" s="34"/>
      <c r="L38" s="34"/>
      <c r="M38" s="34"/>
      <c r="N38" s="34"/>
      <c r="O38" s="35"/>
    </row>
    <row r="39" spans="2:15" ht="13.5" thickBot="1">
      <c r="B39" s="36"/>
      <c r="C39" s="37"/>
      <c r="D39" s="37"/>
      <c r="E39" s="37"/>
      <c r="F39" s="37"/>
      <c r="G39" s="37"/>
      <c r="H39" s="37"/>
      <c r="I39" s="37"/>
      <c r="J39" s="37"/>
      <c r="K39" s="37"/>
      <c r="L39" s="37"/>
      <c r="M39" s="37"/>
      <c r="N39" s="37"/>
      <c r="O39" s="38"/>
    </row>
  </sheetData>
  <sheetProtection/>
  <printOptions/>
  <pageMargins left="0.75" right="0.75" top="1" bottom="1" header="0.5" footer="0.5"/>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D1:Q48"/>
  <sheetViews>
    <sheetView zoomScalePageLayoutView="0" workbookViewId="0" topLeftCell="A1">
      <selection activeCell="P14" sqref="P14"/>
    </sheetView>
  </sheetViews>
  <sheetFormatPr defaultColWidth="9.140625" defaultRowHeight="12.75"/>
  <cols>
    <col min="1" max="3" width="9.140625" style="375" customWidth="1"/>
    <col min="4" max="4" width="1.28515625" style="375" customWidth="1"/>
    <col min="5" max="5" width="11.00390625" style="444" customWidth="1"/>
    <col min="6" max="7" width="9.140625" style="444" customWidth="1"/>
    <col min="8" max="8" width="12.421875" style="444" customWidth="1"/>
    <col min="9" max="9" width="11.57421875" style="444" customWidth="1"/>
    <col min="10" max="10" width="9.140625" style="444" customWidth="1"/>
    <col min="11" max="11" width="10.8515625" style="444" customWidth="1"/>
    <col min="12" max="12" width="9.140625" style="444" customWidth="1"/>
    <col min="13" max="13" width="5.421875" style="444" customWidth="1"/>
    <col min="14" max="14" width="2.140625" style="375" customWidth="1"/>
    <col min="15" max="30" width="9.140625" style="375" customWidth="1"/>
    <col min="31" max="16384" width="9.140625" style="444" customWidth="1"/>
  </cols>
  <sheetData>
    <row r="1" spans="5:13" ht="12.75">
      <c r="E1" s="375"/>
      <c r="F1" s="375"/>
      <c r="G1" s="375"/>
      <c r="H1" s="375"/>
      <c r="I1" s="375"/>
      <c r="J1" s="375"/>
      <c r="K1" s="375"/>
      <c r="L1" s="375"/>
      <c r="M1" s="375"/>
    </row>
    <row r="2" spans="5:13" ht="13.5" thickBot="1">
      <c r="E2" s="375"/>
      <c r="F2" s="375"/>
      <c r="G2" s="375"/>
      <c r="H2" s="375"/>
      <c r="I2" s="375"/>
      <c r="J2" s="375"/>
      <c r="K2" s="375"/>
      <c r="L2" s="375"/>
      <c r="M2" s="375"/>
    </row>
    <row r="3" spans="4:13" ht="12.75">
      <c r="D3" s="376"/>
      <c r="E3" s="377"/>
      <c r="F3" s="377"/>
      <c r="G3" s="377"/>
      <c r="H3" s="377"/>
      <c r="I3" s="377"/>
      <c r="J3" s="377"/>
      <c r="K3" s="377"/>
      <c r="L3" s="377"/>
      <c r="M3" s="378"/>
    </row>
    <row r="4" spans="4:13" ht="12.75">
      <c r="D4" s="379"/>
      <c r="E4" s="380"/>
      <c r="F4" s="380"/>
      <c r="G4" s="380"/>
      <c r="H4" s="380"/>
      <c r="I4" s="380"/>
      <c r="J4" s="380"/>
      <c r="K4" s="380"/>
      <c r="L4" s="380"/>
      <c r="M4" s="381"/>
    </row>
    <row r="5" spans="4:17" ht="15">
      <c r="D5" s="379"/>
      <c r="E5" s="380"/>
      <c r="F5" s="380"/>
      <c r="G5" s="380"/>
      <c r="H5" s="380"/>
      <c r="I5" s="380"/>
      <c r="J5" s="380"/>
      <c r="K5" s="380"/>
      <c r="L5" s="382" t="s">
        <v>320</v>
      </c>
      <c r="M5" s="381"/>
      <c r="Q5" s="383" t="s">
        <v>330</v>
      </c>
    </row>
    <row r="6" spans="4:16" ht="15">
      <c r="D6" s="379"/>
      <c r="E6" s="380"/>
      <c r="F6" s="380"/>
      <c r="G6" s="380"/>
      <c r="H6" s="380"/>
      <c r="I6" s="380"/>
      <c r="J6" s="380"/>
      <c r="K6" s="380"/>
      <c r="L6" s="380"/>
      <c r="M6" s="381"/>
      <c r="P6" s="384"/>
    </row>
    <row r="7" spans="4:17" ht="12.75">
      <c r="D7" s="379"/>
      <c r="E7" s="380"/>
      <c r="F7" s="380"/>
      <c r="G7" s="380"/>
      <c r="H7" s="380"/>
      <c r="I7" s="380"/>
      <c r="J7" s="380"/>
      <c r="K7" s="380"/>
      <c r="L7" s="380"/>
      <c r="M7" s="381"/>
      <c r="Q7" s="385" t="s">
        <v>331</v>
      </c>
    </row>
    <row r="8" spans="4:17" ht="14.25">
      <c r="D8" s="379"/>
      <c r="E8" s="380"/>
      <c r="F8" s="380"/>
      <c r="G8" s="380"/>
      <c r="H8" s="380"/>
      <c r="I8" s="380"/>
      <c r="J8" s="380"/>
      <c r="K8" s="380"/>
      <c r="L8" s="380"/>
      <c r="M8" s="381"/>
      <c r="Q8" s="386"/>
    </row>
    <row r="9" spans="4:17" ht="14.25">
      <c r="D9" s="379"/>
      <c r="E9" s="380"/>
      <c r="F9" s="380"/>
      <c r="G9" s="380"/>
      <c r="H9" s="380"/>
      <c r="I9" s="380"/>
      <c r="J9" s="380"/>
      <c r="K9" s="380"/>
      <c r="L9" s="380"/>
      <c r="M9" s="381"/>
      <c r="Q9" s="386" t="s">
        <v>332</v>
      </c>
    </row>
    <row r="10" spans="4:17" ht="14.25">
      <c r="D10" s="379"/>
      <c r="E10" s="380"/>
      <c r="F10" s="380"/>
      <c r="G10" s="380"/>
      <c r="H10" s="380"/>
      <c r="I10" s="380"/>
      <c r="J10" s="380"/>
      <c r="K10" s="380"/>
      <c r="L10" s="380"/>
      <c r="M10" s="381"/>
      <c r="Q10" s="386" t="s">
        <v>333</v>
      </c>
    </row>
    <row r="11" spans="4:17" ht="14.25">
      <c r="D11" s="379"/>
      <c r="E11" s="380"/>
      <c r="F11" s="380"/>
      <c r="G11" s="380"/>
      <c r="H11" s="380"/>
      <c r="I11" s="380"/>
      <c r="J11" s="380"/>
      <c r="K11" s="380"/>
      <c r="L11" s="380"/>
      <c r="M11" s="381"/>
      <c r="Q11" s="386" t="s">
        <v>334</v>
      </c>
    </row>
    <row r="12" spans="4:17" ht="24">
      <c r="D12" s="379"/>
      <c r="E12" s="387" t="s">
        <v>319</v>
      </c>
      <c r="F12" s="388"/>
      <c r="G12" s="387"/>
      <c r="H12" s="387"/>
      <c r="I12" s="387"/>
      <c r="J12" s="387"/>
      <c r="K12" s="388"/>
      <c r="L12" s="388"/>
      <c r="M12" s="389"/>
      <c r="Q12" s="386" t="s">
        <v>335</v>
      </c>
    </row>
    <row r="13" spans="4:17" ht="14.25">
      <c r="D13" s="379"/>
      <c r="E13" s="380"/>
      <c r="F13" s="380"/>
      <c r="G13" s="380"/>
      <c r="H13" s="380"/>
      <c r="I13" s="380"/>
      <c r="J13" s="380"/>
      <c r="K13" s="380"/>
      <c r="L13" s="380"/>
      <c r="M13" s="381"/>
      <c r="Q13" s="386" t="s">
        <v>336</v>
      </c>
    </row>
    <row r="14" spans="4:17" ht="17.25">
      <c r="D14" s="379"/>
      <c r="E14" s="390" t="s">
        <v>318</v>
      </c>
      <c r="F14" s="391"/>
      <c r="G14" s="391"/>
      <c r="H14" s="391"/>
      <c r="I14" s="391"/>
      <c r="J14" s="391"/>
      <c r="K14" s="391"/>
      <c r="L14" s="391"/>
      <c r="M14" s="392"/>
      <c r="Q14" s="386" t="s">
        <v>337</v>
      </c>
    </row>
    <row r="15" spans="4:17" ht="14.25">
      <c r="D15" s="379"/>
      <c r="E15" s="393" t="s">
        <v>303</v>
      </c>
      <c r="F15" s="394"/>
      <c r="G15" s="394"/>
      <c r="H15" s="394"/>
      <c r="I15" s="394"/>
      <c r="J15" s="394"/>
      <c r="K15" s="394"/>
      <c r="L15" s="394"/>
      <c r="M15" s="395"/>
      <c r="Q15" s="386" t="s">
        <v>338</v>
      </c>
    </row>
    <row r="16" spans="4:13" ht="12.75">
      <c r="D16" s="379"/>
      <c r="E16" s="396" t="s">
        <v>339</v>
      </c>
      <c r="F16" s="391"/>
      <c r="G16" s="391"/>
      <c r="H16" s="391"/>
      <c r="I16" s="391"/>
      <c r="J16" s="391"/>
      <c r="K16" s="391"/>
      <c r="L16" s="391"/>
      <c r="M16" s="392"/>
    </row>
    <row r="17" spans="4:13" ht="12.75">
      <c r="D17" s="379"/>
      <c r="E17" s="397" t="s">
        <v>340</v>
      </c>
      <c r="F17" s="380"/>
      <c r="G17" s="380"/>
      <c r="H17" s="380"/>
      <c r="I17" s="380"/>
      <c r="J17" s="380"/>
      <c r="K17" s="380"/>
      <c r="L17" s="380"/>
      <c r="M17" s="381"/>
    </row>
    <row r="18" spans="4:15" ht="12.75">
      <c r="D18" s="379"/>
      <c r="E18" s="393" t="s">
        <v>304</v>
      </c>
      <c r="F18" s="394"/>
      <c r="G18" s="394"/>
      <c r="H18" s="394"/>
      <c r="I18" s="394"/>
      <c r="J18" s="394"/>
      <c r="K18" s="394"/>
      <c r="L18" s="394"/>
      <c r="M18" s="395"/>
      <c r="O18" s="380"/>
    </row>
    <row r="19" spans="4:15" ht="12.75">
      <c r="D19" s="379"/>
      <c r="E19" s="380"/>
      <c r="F19" s="380"/>
      <c r="G19" s="380"/>
      <c r="H19" s="380"/>
      <c r="I19" s="380"/>
      <c r="J19" s="380"/>
      <c r="K19" s="380"/>
      <c r="L19" s="380"/>
      <c r="M19" s="381"/>
      <c r="O19" s="380"/>
    </row>
    <row r="20" spans="4:15" ht="15">
      <c r="D20" s="379"/>
      <c r="E20" s="398" t="s">
        <v>305</v>
      </c>
      <c r="F20" s="399"/>
      <c r="G20" s="400" t="s">
        <v>306</v>
      </c>
      <c r="H20" s="401" t="s">
        <v>307</v>
      </c>
      <c r="I20" s="400" t="s">
        <v>308</v>
      </c>
      <c r="J20" s="401" t="s">
        <v>309</v>
      </c>
      <c r="K20" s="400" t="s">
        <v>310</v>
      </c>
      <c r="L20" s="401" t="s">
        <v>311</v>
      </c>
      <c r="M20" s="402"/>
      <c r="O20" s="380"/>
    </row>
    <row r="21" spans="4:15" ht="15">
      <c r="D21" s="379"/>
      <c r="E21" s="403"/>
      <c r="F21" s="404"/>
      <c r="G21" s="405"/>
      <c r="H21" s="406"/>
      <c r="I21" s="405"/>
      <c r="J21" s="406"/>
      <c r="K21" s="405"/>
      <c r="L21" s="406"/>
      <c r="M21" s="407"/>
      <c r="O21" s="380"/>
    </row>
    <row r="22" spans="4:13" ht="8.25" customHeight="1">
      <c r="D22" s="379"/>
      <c r="E22" s="408"/>
      <c r="F22" s="409"/>
      <c r="G22" s="409"/>
      <c r="H22" s="409"/>
      <c r="I22" s="409"/>
      <c r="J22" s="409"/>
      <c r="K22" s="409"/>
      <c r="L22" s="410"/>
      <c r="M22" s="381"/>
    </row>
    <row r="23" spans="4:13" ht="15" thickBot="1">
      <c r="D23" s="379"/>
      <c r="E23" s="411" t="s">
        <v>312</v>
      </c>
      <c r="F23" s="411" t="s">
        <v>313</v>
      </c>
      <c r="G23" s="411"/>
      <c r="H23" s="411"/>
      <c r="I23" s="411"/>
      <c r="J23" s="412"/>
      <c r="K23" s="411" t="s">
        <v>314</v>
      </c>
      <c r="L23" s="413" t="s">
        <v>315</v>
      </c>
      <c r="M23" s="414"/>
    </row>
    <row r="24" spans="4:13" ht="15">
      <c r="D24" s="379"/>
      <c r="E24" s="415"/>
      <c r="F24" s="416"/>
      <c r="G24" s="416"/>
      <c r="H24" s="416"/>
      <c r="I24" s="416"/>
      <c r="J24" s="416"/>
      <c r="K24" s="415"/>
      <c r="L24" s="417"/>
      <c r="M24" s="418"/>
    </row>
    <row r="25" spans="4:13" ht="15">
      <c r="D25" s="379"/>
      <c r="E25" s="419">
        <v>2</v>
      </c>
      <c r="F25" s="420" t="s">
        <v>341</v>
      </c>
      <c r="G25" s="420"/>
      <c r="H25" s="420"/>
      <c r="I25" s="420"/>
      <c r="J25" s="420"/>
      <c r="K25" s="421">
        <v>14</v>
      </c>
      <c r="L25" s="422">
        <v>28</v>
      </c>
      <c r="M25" s="423"/>
    </row>
    <row r="26" spans="4:13" ht="15">
      <c r="D26" s="379"/>
      <c r="E26" s="424">
        <v>3</v>
      </c>
      <c r="F26" s="425" t="s">
        <v>316</v>
      </c>
      <c r="G26" s="425"/>
      <c r="H26" s="425"/>
      <c r="I26" s="425"/>
      <c r="J26" s="425"/>
      <c r="K26" s="426">
        <v>12</v>
      </c>
      <c r="L26" s="422">
        <f>E26*K26</f>
        <v>36</v>
      </c>
      <c r="M26" s="423"/>
    </row>
    <row r="27" spans="4:13" ht="15">
      <c r="D27" s="379"/>
      <c r="E27" s="419"/>
      <c r="F27" s="420"/>
      <c r="G27" s="420"/>
      <c r="H27" s="420"/>
      <c r="I27" s="420"/>
      <c r="J27" s="420"/>
      <c r="K27" s="419"/>
      <c r="L27" s="427"/>
      <c r="M27" s="423"/>
    </row>
    <row r="28" spans="4:13" ht="15">
      <c r="D28" s="379"/>
      <c r="E28" s="424"/>
      <c r="F28" s="425"/>
      <c r="G28" s="425"/>
      <c r="H28" s="425"/>
      <c r="I28" s="425"/>
      <c r="J28" s="425"/>
      <c r="K28" s="424"/>
      <c r="L28" s="427"/>
      <c r="M28" s="423"/>
    </row>
    <row r="29" spans="4:13" ht="15">
      <c r="D29" s="379"/>
      <c r="E29" s="428"/>
      <c r="F29" s="429"/>
      <c r="G29" s="429"/>
      <c r="H29" s="429"/>
      <c r="I29" s="429"/>
      <c r="J29" s="429"/>
      <c r="K29" s="428"/>
      <c r="L29" s="427"/>
      <c r="M29" s="423"/>
    </row>
    <row r="30" spans="4:13" ht="15">
      <c r="D30" s="379"/>
      <c r="E30" s="424"/>
      <c r="F30" s="425"/>
      <c r="G30" s="425"/>
      <c r="H30" s="425"/>
      <c r="I30" s="425"/>
      <c r="J30" s="425"/>
      <c r="K30" s="424"/>
      <c r="L30" s="427"/>
      <c r="M30" s="423"/>
    </row>
    <row r="31" spans="4:13" ht="15">
      <c r="D31" s="379"/>
      <c r="E31" s="424"/>
      <c r="F31" s="425"/>
      <c r="G31" s="425"/>
      <c r="H31" s="425"/>
      <c r="I31" s="425"/>
      <c r="J31" s="425"/>
      <c r="K31" s="424"/>
      <c r="L31" s="427"/>
      <c r="M31" s="423"/>
    </row>
    <row r="32" spans="4:13" ht="15">
      <c r="D32" s="379"/>
      <c r="E32" s="424"/>
      <c r="F32" s="425"/>
      <c r="G32" s="425"/>
      <c r="H32" s="425"/>
      <c r="I32" s="425"/>
      <c r="J32" s="425"/>
      <c r="K32" s="424"/>
      <c r="L32" s="427"/>
      <c r="M32" s="423"/>
    </row>
    <row r="33" spans="4:13" ht="15">
      <c r="D33" s="379"/>
      <c r="E33" s="428"/>
      <c r="F33" s="429"/>
      <c r="G33" s="429"/>
      <c r="H33" s="429"/>
      <c r="I33" s="429"/>
      <c r="J33" s="429"/>
      <c r="K33" s="428"/>
      <c r="L33" s="427"/>
      <c r="M33" s="423"/>
    </row>
    <row r="34" spans="4:13" ht="15">
      <c r="D34" s="379"/>
      <c r="E34" s="419"/>
      <c r="F34" s="420"/>
      <c r="G34" s="420"/>
      <c r="H34" s="420"/>
      <c r="I34" s="420"/>
      <c r="J34" s="420"/>
      <c r="K34" s="419"/>
      <c r="L34" s="427"/>
      <c r="M34" s="423"/>
    </row>
    <row r="35" spans="4:13" ht="15">
      <c r="D35" s="379"/>
      <c r="E35" s="424"/>
      <c r="F35" s="425"/>
      <c r="G35" s="425"/>
      <c r="H35" s="425"/>
      <c r="I35" s="425"/>
      <c r="J35" s="425"/>
      <c r="K35" s="424"/>
      <c r="L35" s="427"/>
      <c r="M35" s="423"/>
    </row>
    <row r="36" spans="4:13" ht="15">
      <c r="D36" s="379"/>
      <c r="E36" s="424"/>
      <c r="F36" s="425" t="s">
        <v>54</v>
      </c>
      <c r="G36" s="425"/>
      <c r="H36" s="425"/>
      <c r="I36" s="425"/>
      <c r="J36" s="425"/>
      <c r="K36" s="424"/>
      <c r="L36" s="430">
        <f>SUM(L25:L35)</f>
        <v>64</v>
      </c>
      <c r="M36" s="423"/>
    </row>
    <row r="37" spans="4:13" ht="15">
      <c r="D37" s="379"/>
      <c r="E37" s="431"/>
      <c r="F37" s="409" t="s">
        <v>321</v>
      </c>
      <c r="G37" s="409"/>
      <c r="H37" s="409"/>
      <c r="I37" s="409"/>
      <c r="J37" s="409"/>
      <c r="K37" s="431"/>
      <c r="L37" s="432">
        <f>L36*0.075</f>
        <v>4.8</v>
      </c>
      <c r="M37" s="423"/>
    </row>
    <row r="38" spans="4:13" ht="15">
      <c r="D38" s="379"/>
      <c r="E38" s="424"/>
      <c r="F38" s="433" t="s">
        <v>322</v>
      </c>
      <c r="G38" s="433"/>
      <c r="H38" s="433"/>
      <c r="I38" s="433"/>
      <c r="J38" s="433"/>
      <c r="K38" s="434"/>
      <c r="L38" s="435">
        <f>L36+L37</f>
        <v>68.8</v>
      </c>
      <c r="M38" s="436"/>
    </row>
    <row r="39" spans="4:13" ht="15" thickBot="1">
      <c r="D39" s="379"/>
      <c r="E39" s="437"/>
      <c r="F39" s="438"/>
      <c r="G39" s="438"/>
      <c r="H39" s="438"/>
      <c r="I39" s="438"/>
      <c r="J39" s="438"/>
      <c r="K39" s="437"/>
      <c r="L39" s="439"/>
      <c r="M39" s="440"/>
    </row>
    <row r="40" spans="4:13" ht="15">
      <c r="D40" s="379"/>
      <c r="E40" s="420" t="s">
        <v>317</v>
      </c>
      <c r="F40" s="420"/>
      <c r="G40" s="420"/>
      <c r="H40" s="420"/>
      <c r="I40" s="420"/>
      <c r="J40" s="420"/>
      <c r="K40" s="420"/>
      <c r="L40" s="420"/>
      <c r="M40" s="381"/>
    </row>
    <row r="41" spans="4:13" ht="13.5" thickBot="1">
      <c r="D41" s="441"/>
      <c r="E41" s="442"/>
      <c r="F41" s="442"/>
      <c r="G41" s="442"/>
      <c r="H41" s="442"/>
      <c r="I41" s="442"/>
      <c r="J41" s="442"/>
      <c r="K41" s="442"/>
      <c r="L41" s="442"/>
      <c r="M41" s="443"/>
    </row>
    <row r="42" spans="5:13" ht="12.75">
      <c r="E42" s="375"/>
      <c r="F42" s="375"/>
      <c r="G42" s="375"/>
      <c r="H42" s="375"/>
      <c r="I42" s="375"/>
      <c r="J42" s="375"/>
      <c r="K42" s="375"/>
      <c r="L42" s="375"/>
      <c r="M42" s="375"/>
    </row>
    <row r="43" spans="5:13" ht="12.75">
      <c r="E43" s="375"/>
      <c r="F43" s="375"/>
      <c r="G43" s="375"/>
      <c r="H43" s="375"/>
      <c r="I43" s="375"/>
      <c r="J43" s="375"/>
      <c r="K43" s="375"/>
      <c r="L43" s="375"/>
      <c r="M43" s="375"/>
    </row>
    <row r="44" spans="5:13" ht="12.75">
      <c r="E44" s="375"/>
      <c r="F44" s="375"/>
      <c r="G44" s="375"/>
      <c r="H44" s="375"/>
      <c r="I44" s="375"/>
      <c r="J44" s="375"/>
      <c r="K44" s="375"/>
      <c r="L44" s="375"/>
      <c r="M44" s="375"/>
    </row>
    <row r="45" spans="5:13" ht="12.75">
      <c r="E45" s="375"/>
      <c r="F45" s="375"/>
      <c r="G45" s="375"/>
      <c r="H45" s="375"/>
      <c r="I45" s="375"/>
      <c r="J45" s="375"/>
      <c r="K45" s="375"/>
      <c r="L45" s="375"/>
      <c r="M45" s="375"/>
    </row>
    <row r="46" spans="5:13" ht="12.75">
      <c r="E46" s="375"/>
      <c r="F46" s="375"/>
      <c r="G46" s="375"/>
      <c r="H46" s="375"/>
      <c r="I46" s="375"/>
      <c r="J46" s="375"/>
      <c r="K46" s="375"/>
      <c r="L46" s="375"/>
      <c r="M46" s="375"/>
    </row>
    <row r="47" spans="5:13" ht="12.75">
      <c r="E47" s="375"/>
      <c r="F47" s="375"/>
      <c r="G47" s="375"/>
      <c r="H47" s="375"/>
      <c r="I47" s="375"/>
      <c r="J47" s="375"/>
      <c r="K47" s="375"/>
      <c r="L47" s="375"/>
      <c r="M47" s="375"/>
    </row>
    <row r="48" spans="5:13" ht="12.75">
      <c r="E48" s="375"/>
      <c r="F48" s="375"/>
      <c r="G48" s="375"/>
      <c r="H48" s="375"/>
      <c r="I48" s="375"/>
      <c r="J48" s="375"/>
      <c r="K48" s="375"/>
      <c r="L48" s="375"/>
      <c r="M48" s="375"/>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FFFF00"/>
  </sheetPr>
  <dimension ref="C1:AD48"/>
  <sheetViews>
    <sheetView zoomScalePageLayoutView="0" workbookViewId="0" topLeftCell="A1">
      <selection activeCell="H18" sqref="H18"/>
    </sheetView>
  </sheetViews>
  <sheetFormatPr defaultColWidth="9.140625" defaultRowHeight="12.75"/>
  <cols>
    <col min="1" max="3" width="9.140625" style="375" customWidth="1"/>
    <col min="4" max="4" width="1.28515625" style="375" customWidth="1"/>
    <col min="5" max="5" width="23.8515625" style="444" customWidth="1"/>
    <col min="6" max="6" width="15.8515625" style="444" customWidth="1"/>
    <col min="7" max="7" width="9.140625" style="444" customWidth="1"/>
    <col min="8" max="8" width="12.421875" style="444" customWidth="1"/>
    <col min="9" max="9" width="11.57421875" style="444" customWidth="1"/>
    <col min="10" max="10" width="9.140625" style="444" customWidth="1"/>
    <col min="11" max="11" width="10.8515625" style="444" customWidth="1"/>
    <col min="12" max="12" width="9.140625" style="444" customWidth="1"/>
    <col min="13" max="13" width="5.421875" style="444" customWidth="1"/>
    <col min="14" max="14" width="2.140625" style="375" customWidth="1"/>
    <col min="15" max="30" width="9.140625" style="375" customWidth="1"/>
    <col min="31" max="16384" width="9.140625" style="444" customWidth="1"/>
  </cols>
  <sheetData>
    <row r="1" spans="5:13" ht="12.75">
      <c r="E1" s="375"/>
      <c r="F1" s="375"/>
      <c r="G1" s="375"/>
      <c r="H1" s="375"/>
      <c r="I1" s="375"/>
      <c r="J1" s="375"/>
      <c r="K1" s="375"/>
      <c r="L1" s="375"/>
      <c r="M1" s="375"/>
    </row>
    <row r="2" spans="5:13" ht="12.75">
      <c r="E2" s="375"/>
      <c r="F2" s="375"/>
      <c r="G2" s="375"/>
      <c r="H2" s="375"/>
      <c r="I2" s="375"/>
      <c r="J2" s="375"/>
      <c r="K2" s="375"/>
      <c r="L2" s="375"/>
      <c r="M2" s="375"/>
    </row>
    <row r="3" spans="3:30" ht="22.5">
      <c r="C3" s="445"/>
      <c r="D3" s="380"/>
      <c r="E3" s="446" t="s">
        <v>342</v>
      </c>
      <c r="F3" s="375"/>
      <c r="G3" s="375"/>
      <c r="H3" s="375"/>
      <c r="I3" s="375"/>
      <c r="J3" s="375"/>
      <c r="K3" s="375"/>
      <c r="L3" s="375"/>
      <c r="M3" s="375"/>
      <c r="U3" s="444"/>
      <c r="V3" s="444"/>
      <c r="W3" s="444"/>
      <c r="X3" s="444"/>
      <c r="Y3" s="444"/>
      <c r="Z3" s="444"/>
      <c r="AA3" s="444"/>
      <c r="AB3" s="444"/>
      <c r="AC3" s="444"/>
      <c r="AD3" s="444"/>
    </row>
    <row r="4" spans="4:30" ht="12.75">
      <c r="D4" s="380"/>
      <c r="E4" s="380"/>
      <c r="F4" s="375"/>
      <c r="G4" s="375"/>
      <c r="H4" s="375"/>
      <c r="I4" s="375"/>
      <c r="J4" s="375"/>
      <c r="K4" s="375"/>
      <c r="L4" s="375"/>
      <c r="M4" s="375"/>
      <c r="U4" s="444"/>
      <c r="V4" s="444"/>
      <c r="W4" s="444"/>
      <c r="X4" s="444"/>
      <c r="Y4" s="444"/>
      <c r="Z4" s="444"/>
      <c r="AA4" s="444"/>
      <c r="AB4" s="444"/>
      <c r="AC4" s="444"/>
      <c r="AD4" s="444"/>
    </row>
    <row r="5" spans="4:30" ht="12.75">
      <c r="D5" s="380"/>
      <c r="E5" s="380"/>
      <c r="F5" s="375"/>
      <c r="G5" s="385"/>
      <c r="H5" s="375"/>
      <c r="I5" s="375"/>
      <c r="J5" s="375"/>
      <c r="K5" s="375"/>
      <c r="L5" s="375"/>
      <c r="M5" s="383" t="s">
        <v>330</v>
      </c>
      <c r="X5" s="444"/>
      <c r="Y5" s="444"/>
      <c r="Z5" s="444"/>
      <c r="AA5" s="444"/>
      <c r="AB5" s="444"/>
      <c r="AC5" s="444"/>
      <c r="AD5" s="444"/>
    </row>
    <row r="6" spans="4:30" ht="12.75">
      <c r="D6" s="380"/>
      <c r="E6" s="380"/>
      <c r="F6" s="375"/>
      <c r="G6" s="375"/>
      <c r="H6" s="375"/>
      <c r="I6" s="375"/>
      <c r="J6" s="375"/>
      <c r="K6" s="375"/>
      <c r="L6" s="375"/>
      <c r="M6" s="375"/>
      <c r="X6" s="444"/>
      <c r="Y6" s="444"/>
      <c r="Z6" s="444"/>
      <c r="AA6" s="444"/>
      <c r="AB6" s="444"/>
      <c r="AC6" s="444"/>
      <c r="AD6" s="444"/>
    </row>
    <row r="7" spans="3:30" ht="18.75">
      <c r="C7" s="472" t="s">
        <v>343</v>
      </c>
      <c r="D7" s="473"/>
      <c r="E7" s="473"/>
      <c r="F7" s="473"/>
      <c r="G7" s="474"/>
      <c r="H7" s="375"/>
      <c r="I7" s="375"/>
      <c r="J7" s="375"/>
      <c r="K7" s="375"/>
      <c r="L7" s="375"/>
      <c r="M7" s="386" t="s">
        <v>344</v>
      </c>
      <c r="X7" s="444"/>
      <c r="Y7" s="444"/>
      <c r="Z7" s="444"/>
      <c r="AA7" s="444"/>
      <c r="AB7" s="444"/>
      <c r="AC7" s="444"/>
      <c r="AD7" s="444"/>
    </row>
    <row r="8" spans="3:30" ht="18.75">
      <c r="C8" s="475" t="s">
        <v>345</v>
      </c>
      <c r="D8" s="476"/>
      <c r="E8" s="476"/>
      <c r="F8" s="476"/>
      <c r="G8" s="477"/>
      <c r="H8" s="375"/>
      <c r="I8" s="375"/>
      <c r="J8" s="375"/>
      <c r="K8" s="375"/>
      <c r="L8" s="375"/>
      <c r="M8" s="386" t="s">
        <v>346</v>
      </c>
      <c r="X8" s="444"/>
      <c r="Y8" s="444"/>
      <c r="Z8" s="444"/>
      <c r="AA8" s="444"/>
      <c r="AB8" s="444"/>
      <c r="AC8" s="444"/>
      <c r="AD8" s="444"/>
    </row>
    <row r="9" spans="3:30" ht="18.75">
      <c r="C9" s="475" t="s">
        <v>347</v>
      </c>
      <c r="D9" s="476"/>
      <c r="E9" s="476"/>
      <c r="F9" s="476"/>
      <c r="G9" s="477"/>
      <c r="H9" s="375"/>
      <c r="I9" s="375"/>
      <c r="J9" s="375"/>
      <c r="K9" s="375"/>
      <c r="L9" s="375"/>
      <c r="M9" s="386" t="s">
        <v>348</v>
      </c>
      <c r="X9" s="444"/>
      <c r="Y9" s="444"/>
      <c r="Z9" s="444"/>
      <c r="AA9" s="444"/>
      <c r="AB9" s="444"/>
      <c r="AC9" s="444"/>
      <c r="AD9" s="444"/>
    </row>
    <row r="10" spans="3:30" ht="18.75">
      <c r="C10" s="475" t="s">
        <v>349</v>
      </c>
      <c r="D10" s="476"/>
      <c r="E10" s="476"/>
      <c r="F10" s="476"/>
      <c r="G10" s="477"/>
      <c r="H10" s="375"/>
      <c r="I10" s="375"/>
      <c r="J10" s="375"/>
      <c r="K10" s="375"/>
      <c r="L10" s="375"/>
      <c r="M10" s="386" t="s">
        <v>350</v>
      </c>
      <c r="X10" s="444"/>
      <c r="Y10" s="444"/>
      <c r="Z10" s="444"/>
      <c r="AA10" s="444"/>
      <c r="AB10" s="444"/>
      <c r="AC10" s="444"/>
      <c r="AD10" s="444"/>
    </row>
    <row r="11" spans="3:30" ht="18.75">
      <c r="C11" s="478">
        <v>42625</v>
      </c>
      <c r="D11" s="479"/>
      <c r="E11" s="479"/>
      <c r="F11" s="479"/>
      <c r="G11" s="480"/>
      <c r="H11" s="375"/>
      <c r="I11" s="375"/>
      <c r="J11" s="375"/>
      <c r="K11" s="375"/>
      <c r="L11" s="375"/>
      <c r="M11" s="386" t="s">
        <v>351</v>
      </c>
      <c r="X11" s="444"/>
      <c r="Y11" s="444"/>
      <c r="Z11" s="444"/>
      <c r="AA11" s="444"/>
      <c r="AB11" s="444"/>
      <c r="AC11" s="444"/>
      <c r="AD11" s="444"/>
    </row>
    <row r="12" spans="3:30" ht="18.75">
      <c r="C12" s="475" t="s">
        <v>352</v>
      </c>
      <c r="D12" s="476"/>
      <c r="E12" s="476"/>
      <c r="F12" s="476"/>
      <c r="G12" s="477"/>
      <c r="H12" s="375"/>
      <c r="I12" s="375"/>
      <c r="J12" s="375"/>
      <c r="K12" s="375"/>
      <c r="L12" s="375"/>
      <c r="M12" s="386" t="s">
        <v>353</v>
      </c>
      <c r="X12" s="444"/>
      <c r="Y12" s="444"/>
      <c r="Z12" s="444"/>
      <c r="AA12" s="444"/>
      <c r="AB12" s="444"/>
      <c r="AC12" s="444"/>
      <c r="AD12" s="444"/>
    </row>
    <row r="13" spans="3:30" ht="18.75">
      <c r="C13" s="449" t="s">
        <v>354</v>
      </c>
      <c r="D13" s="447"/>
      <c r="E13" s="447"/>
      <c r="F13" s="447"/>
      <c r="G13" s="448"/>
      <c r="H13" s="375"/>
      <c r="I13" s="375"/>
      <c r="J13" s="375"/>
      <c r="K13" s="375"/>
      <c r="L13" s="375"/>
      <c r="M13" s="386" t="s">
        <v>355</v>
      </c>
      <c r="X13" s="444"/>
      <c r="Y13" s="444"/>
      <c r="Z13" s="444"/>
      <c r="AA13" s="444"/>
      <c r="AB13" s="444"/>
      <c r="AC13" s="444"/>
      <c r="AD13" s="444"/>
    </row>
    <row r="14" spans="3:30" ht="18.75">
      <c r="C14" s="449"/>
      <c r="D14" s="450"/>
      <c r="E14" s="450"/>
      <c r="F14" s="450"/>
      <c r="G14" s="451" t="s">
        <v>356</v>
      </c>
      <c r="H14" s="375"/>
      <c r="I14" s="375"/>
      <c r="J14" s="375"/>
      <c r="K14" s="375"/>
      <c r="L14" s="375"/>
      <c r="M14" s="386" t="s">
        <v>357</v>
      </c>
      <c r="X14" s="444"/>
      <c r="Y14" s="444"/>
      <c r="Z14" s="444"/>
      <c r="AA14" s="444"/>
      <c r="AB14" s="444"/>
      <c r="AC14" s="444"/>
      <c r="AD14" s="444"/>
    </row>
    <row r="15" spans="3:30" ht="18.75">
      <c r="C15" s="449" t="s">
        <v>358</v>
      </c>
      <c r="D15" s="450" t="s">
        <v>359</v>
      </c>
      <c r="E15" s="450"/>
      <c r="F15" s="450" t="s">
        <v>360</v>
      </c>
      <c r="G15" s="452" t="s">
        <v>122</v>
      </c>
      <c r="H15" s="375"/>
      <c r="I15" s="375"/>
      <c r="J15" s="375"/>
      <c r="K15" s="375"/>
      <c r="L15" s="375"/>
      <c r="X15" s="444"/>
      <c r="Y15" s="444"/>
      <c r="Z15" s="444"/>
      <c r="AA15" s="444"/>
      <c r="AB15" s="444"/>
      <c r="AC15" s="444"/>
      <c r="AD15" s="444"/>
    </row>
    <row r="16" spans="3:30" ht="18.75">
      <c r="C16" s="449">
        <v>1</v>
      </c>
      <c r="D16" s="450" t="s">
        <v>361</v>
      </c>
      <c r="E16" s="450"/>
      <c r="F16" s="453">
        <v>1.49</v>
      </c>
      <c r="G16" s="454" t="s">
        <v>362</v>
      </c>
      <c r="H16" s="375"/>
      <c r="I16" s="375"/>
      <c r="J16" s="375"/>
      <c r="K16" s="375"/>
      <c r="L16" s="375"/>
      <c r="M16" s="375"/>
      <c r="X16" s="444"/>
      <c r="Y16" s="444"/>
      <c r="Z16" s="444"/>
      <c r="AA16" s="444"/>
      <c r="AB16" s="444"/>
      <c r="AC16" s="444"/>
      <c r="AD16" s="444"/>
    </row>
    <row r="17" spans="3:30" ht="18.75">
      <c r="C17" s="449">
        <v>1</v>
      </c>
      <c r="D17" s="450" t="s">
        <v>363</v>
      </c>
      <c r="E17" s="450"/>
      <c r="F17" s="453">
        <v>1.97</v>
      </c>
      <c r="G17" s="454" t="s">
        <v>362</v>
      </c>
      <c r="H17" s="375"/>
      <c r="I17" s="375"/>
      <c r="J17" s="375"/>
      <c r="K17" s="375"/>
      <c r="L17" s="375"/>
      <c r="M17" s="375"/>
      <c r="X17" s="444"/>
      <c r="Y17" s="444"/>
      <c r="Z17" s="444"/>
      <c r="AA17" s="444"/>
      <c r="AB17" s="444"/>
      <c r="AC17" s="444"/>
      <c r="AD17" s="444"/>
    </row>
    <row r="18" spans="3:30" ht="18.75">
      <c r="C18" s="449">
        <v>1</v>
      </c>
      <c r="D18" s="450" t="s">
        <v>364</v>
      </c>
      <c r="E18" s="450"/>
      <c r="F18" s="453">
        <v>1.19</v>
      </c>
      <c r="G18" s="454" t="s">
        <v>362</v>
      </c>
      <c r="H18" s="375"/>
      <c r="I18" s="375"/>
      <c r="J18" s="375"/>
      <c r="K18" s="375"/>
      <c r="L18" s="375"/>
      <c r="M18" s="375"/>
      <c r="X18" s="444"/>
      <c r="Y18" s="444"/>
      <c r="Z18" s="444"/>
      <c r="AA18" s="444"/>
      <c r="AB18" s="444"/>
      <c r="AC18" s="444"/>
      <c r="AD18" s="444"/>
    </row>
    <row r="19" spans="3:30" ht="18.75">
      <c r="C19" s="449">
        <v>1</v>
      </c>
      <c r="D19" s="450" t="s">
        <v>365</v>
      </c>
      <c r="E19" s="450"/>
      <c r="F19" s="453">
        <v>2.39</v>
      </c>
      <c r="G19" s="454" t="s">
        <v>362</v>
      </c>
      <c r="H19" s="375"/>
      <c r="I19" s="375"/>
      <c r="J19" s="375"/>
      <c r="K19" s="375"/>
      <c r="L19" s="375"/>
      <c r="M19" s="375"/>
      <c r="U19" s="444"/>
      <c r="V19" s="444"/>
      <c r="W19" s="444"/>
      <c r="X19" s="444"/>
      <c r="Y19" s="444"/>
      <c r="Z19" s="444"/>
      <c r="AA19" s="444"/>
      <c r="AB19" s="444"/>
      <c r="AC19" s="444"/>
      <c r="AD19" s="444"/>
    </row>
    <row r="20" spans="3:30" ht="18.75">
      <c r="C20" s="449">
        <v>1</v>
      </c>
      <c r="D20" s="450" t="s">
        <v>366</v>
      </c>
      <c r="E20" s="450"/>
      <c r="F20" s="453">
        <v>1.09</v>
      </c>
      <c r="G20" s="454" t="s">
        <v>362</v>
      </c>
      <c r="H20" s="375"/>
      <c r="I20" s="375"/>
      <c r="J20" s="375"/>
      <c r="K20" s="375"/>
      <c r="L20" s="375"/>
      <c r="M20" s="375"/>
      <c r="U20" s="444"/>
      <c r="V20" s="444"/>
      <c r="W20" s="444"/>
      <c r="X20" s="444"/>
      <c r="Y20" s="444"/>
      <c r="Z20" s="444"/>
      <c r="AA20" s="444"/>
      <c r="AB20" s="444"/>
      <c r="AC20" s="444"/>
      <c r="AD20" s="444"/>
    </row>
    <row r="21" spans="3:30" ht="18" customHeight="1">
      <c r="C21" s="449">
        <v>1</v>
      </c>
      <c r="D21" s="450" t="s">
        <v>366</v>
      </c>
      <c r="E21" s="450"/>
      <c r="F21" s="453">
        <v>1.09</v>
      </c>
      <c r="G21" s="454" t="s">
        <v>362</v>
      </c>
      <c r="H21" s="375"/>
      <c r="I21" s="375"/>
      <c r="J21" s="375"/>
      <c r="K21" s="375"/>
      <c r="L21" s="375"/>
      <c r="M21" s="375"/>
      <c r="U21" s="444"/>
      <c r="V21" s="444"/>
      <c r="W21" s="444"/>
      <c r="X21" s="444"/>
      <c r="Y21" s="444"/>
      <c r="Z21" s="444"/>
      <c r="AA21" s="444"/>
      <c r="AB21" s="444"/>
      <c r="AC21" s="444"/>
      <c r="AD21" s="444"/>
    </row>
    <row r="22" spans="3:30" ht="21" customHeight="1">
      <c r="C22" s="449">
        <v>1</v>
      </c>
      <c r="D22" s="450" t="s">
        <v>366</v>
      </c>
      <c r="E22" s="450"/>
      <c r="F22" s="453">
        <v>1.09</v>
      </c>
      <c r="G22" s="454" t="s">
        <v>362</v>
      </c>
      <c r="H22" s="375"/>
      <c r="I22" s="375"/>
      <c r="J22" s="375"/>
      <c r="K22" s="375"/>
      <c r="L22" s="375"/>
      <c r="M22" s="375"/>
      <c r="U22" s="444"/>
      <c r="V22" s="444"/>
      <c r="W22" s="444"/>
      <c r="X22" s="444"/>
      <c r="Y22" s="444"/>
      <c r="Z22" s="444"/>
      <c r="AA22" s="444"/>
      <c r="AB22" s="444"/>
      <c r="AC22" s="444"/>
      <c r="AD22" s="444"/>
    </row>
    <row r="23" spans="3:30" ht="18.75">
      <c r="C23" s="449">
        <v>1</v>
      </c>
      <c r="D23" s="450" t="s">
        <v>367</v>
      </c>
      <c r="E23" s="450"/>
      <c r="F23" s="453">
        <v>16.99</v>
      </c>
      <c r="G23" s="454" t="s">
        <v>362</v>
      </c>
      <c r="H23" s="375"/>
      <c r="I23" s="375"/>
      <c r="J23" s="375"/>
      <c r="K23" s="375"/>
      <c r="L23" s="375"/>
      <c r="M23" s="375"/>
      <c r="U23" s="444"/>
      <c r="V23" s="444"/>
      <c r="W23" s="444"/>
      <c r="X23" s="444"/>
      <c r="Y23" s="444"/>
      <c r="Z23" s="444"/>
      <c r="AA23" s="444"/>
      <c r="AB23" s="444"/>
      <c r="AC23" s="444"/>
      <c r="AD23" s="444"/>
    </row>
    <row r="24" spans="3:30" ht="18.75">
      <c r="C24" s="449"/>
      <c r="D24" s="450"/>
      <c r="E24" s="450"/>
      <c r="F24" s="450"/>
      <c r="G24" s="452"/>
      <c r="H24" s="375"/>
      <c r="I24" s="375"/>
      <c r="J24" s="375"/>
      <c r="K24" s="375"/>
      <c r="L24" s="375"/>
      <c r="M24" s="375"/>
      <c r="U24" s="444"/>
      <c r="V24" s="444"/>
      <c r="W24" s="444"/>
      <c r="X24" s="444"/>
      <c r="Y24" s="444"/>
      <c r="Z24" s="444"/>
      <c r="AA24" s="444"/>
      <c r="AB24" s="444"/>
      <c r="AC24" s="444"/>
      <c r="AD24" s="444"/>
    </row>
    <row r="25" spans="3:30" ht="18.75">
      <c r="C25" s="449"/>
      <c r="D25" s="450"/>
      <c r="E25" s="455" t="s">
        <v>368</v>
      </c>
      <c r="F25" s="453">
        <f>SUM(F16:F24)</f>
        <v>27.299999999999997</v>
      </c>
      <c r="G25" s="452"/>
      <c r="H25" s="375"/>
      <c r="I25" s="375"/>
      <c r="J25" s="375"/>
      <c r="K25" s="375"/>
      <c r="L25" s="375"/>
      <c r="M25" s="375"/>
      <c r="U25" s="444"/>
      <c r="V25" s="444"/>
      <c r="W25" s="444"/>
      <c r="X25" s="444"/>
      <c r="Y25" s="444"/>
      <c r="Z25" s="444"/>
      <c r="AA25" s="444"/>
      <c r="AB25" s="444"/>
      <c r="AC25" s="444"/>
      <c r="AD25" s="444"/>
    </row>
    <row r="26" spans="3:30" ht="18.75">
      <c r="C26" s="449"/>
      <c r="D26" s="450"/>
      <c r="E26" s="455" t="s">
        <v>369</v>
      </c>
      <c r="F26" s="453">
        <f>SUM(F25/100)*7.5</f>
        <v>2.0475</v>
      </c>
      <c r="G26" s="452"/>
      <c r="H26" s="375"/>
      <c r="I26" s="375"/>
      <c r="J26" s="375"/>
      <c r="K26" s="375"/>
      <c r="L26" s="375"/>
      <c r="M26" s="375"/>
      <c r="U26" s="444"/>
      <c r="V26" s="444"/>
      <c r="W26" s="444"/>
      <c r="X26" s="444"/>
      <c r="Y26" s="444"/>
      <c r="Z26" s="444"/>
      <c r="AA26" s="444"/>
      <c r="AB26" s="444"/>
      <c r="AC26" s="444"/>
      <c r="AD26" s="444"/>
    </row>
    <row r="27" spans="3:30" ht="18.75">
      <c r="C27" s="449"/>
      <c r="D27" s="450"/>
      <c r="E27" s="455" t="s">
        <v>8</v>
      </c>
      <c r="F27" s="453">
        <f>SUM(F25)*1.075</f>
        <v>29.347499999999997</v>
      </c>
      <c r="G27" s="456"/>
      <c r="H27" s="375"/>
      <c r="I27" s="375"/>
      <c r="J27" s="375"/>
      <c r="K27" s="375"/>
      <c r="L27" s="375"/>
      <c r="M27" s="375"/>
      <c r="U27" s="444"/>
      <c r="V27" s="444"/>
      <c r="W27" s="444"/>
      <c r="X27" s="444"/>
      <c r="Y27" s="444"/>
      <c r="Z27" s="444"/>
      <c r="AA27" s="444"/>
      <c r="AB27" s="444"/>
      <c r="AC27" s="444"/>
      <c r="AD27" s="444"/>
    </row>
    <row r="28" spans="3:30" ht="18.75">
      <c r="C28" s="449"/>
      <c r="D28" s="450"/>
      <c r="E28" s="455"/>
      <c r="F28" s="450"/>
      <c r="G28" s="452"/>
      <c r="H28" s="375"/>
      <c r="I28" s="375"/>
      <c r="J28" s="375"/>
      <c r="K28" s="375"/>
      <c r="L28" s="375"/>
      <c r="M28" s="375"/>
      <c r="U28" s="444"/>
      <c r="V28" s="444"/>
      <c r="W28" s="444"/>
      <c r="X28" s="444"/>
      <c r="Y28" s="444"/>
      <c r="Z28" s="444"/>
      <c r="AA28" s="444"/>
      <c r="AB28" s="444"/>
      <c r="AC28" s="444"/>
      <c r="AD28" s="444"/>
    </row>
    <row r="29" spans="3:30" ht="18.75">
      <c r="C29" s="449"/>
      <c r="D29" s="450"/>
      <c r="E29" s="455" t="s">
        <v>370</v>
      </c>
      <c r="F29" s="457">
        <v>50</v>
      </c>
      <c r="G29" s="452"/>
      <c r="H29" s="375"/>
      <c r="I29" s="375"/>
      <c r="J29" s="375"/>
      <c r="K29" s="375"/>
      <c r="L29" s="375"/>
      <c r="M29" s="375"/>
      <c r="U29" s="444"/>
      <c r="V29" s="444"/>
      <c r="W29" s="444"/>
      <c r="X29" s="444"/>
      <c r="Y29" s="444"/>
      <c r="Z29" s="444"/>
      <c r="AA29" s="444"/>
      <c r="AB29" s="444"/>
      <c r="AC29" s="444"/>
      <c r="AD29" s="444"/>
    </row>
    <row r="30" spans="3:30" ht="18.75">
      <c r="C30" s="449"/>
      <c r="D30" s="450"/>
      <c r="E30" s="455" t="s">
        <v>371</v>
      </c>
      <c r="F30" s="457">
        <f>SUM(F29-F27)</f>
        <v>20.652500000000003</v>
      </c>
      <c r="G30" s="452"/>
      <c r="H30" s="375"/>
      <c r="I30" s="375"/>
      <c r="J30" s="375"/>
      <c r="K30" s="375"/>
      <c r="L30" s="375"/>
      <c r="M30" s="375"/>
      <c r="U30" s="444"/>
      <c r="V30" s="444"/>
      <c r="W30" s="444"/>
      <c r="X30" s="444"/>
      <c r="Y30" s="444"/>
      <c r="Z30" s="444"/>
      <c r="AA30" s="444"/>
      <c r="AB30" s="444"/>
      <c r="AC30" s="444"/>
      <c r="AD30" s="444"/>
    </row>
    <row r="31" spans="3:30" ht="18.75">
      <c r="C31" s="458" t="s">
        <v>372</v>
      </c>
      <c r="D31" s="459"/>
      <c r="E31" s="459"/>
      <c r="F31" s="459"/>
      <c r="G31" s="460"/>
      <c r="H31" s="375"/>
      <c r="I31" s="375"/>
      <c r="J31" s="375"/>
      <c r="K31" s="375"/>
      <c r="L31" s="375"/>
      <c r="M31" s="375"/>
      <c r="U31" s="444"/>
      <c r="V31" s="444"/>
      <c r="W31" s="444"/>
      <c r="X31" s="444"/>
      <c r="Y31" s="444"/>
      <c r="Z31" s="444"/>
      <c r="AA31" s="444"/>
      <c r="AB31" s="444"/>
      <c r="AC31" s="444"/>
      <c r="AD31" s="444"/>
    </row>
    <row r="32" spans="4:30" ht="12.75">
      <c r="D32" s="380"/>
      <c r="E32" s="380"/>
      <c r="F32" s="375"/>
      <c r="G32" s="375"/>
      <c r="H32" s="375"/>
      <c r="I32" s="375"/>
      <c r="J32" s="375"/>
      <c r="K32" s="375"/>
      <c r="L32" s="375"/>
      <c r="M32" s="375"/>
      <c r="U32" s="444"/>
      <c r="V32" s="444"/>
      <c r="W32" s="444"/>
      <c r="X32" s="444"/>
      <c r="Y32" s="444"/>
      <c r="Z32" s="444"/>
      <c r="AA32" s="444"/>
      <c r="AB32" s="444"/>
      <c r="AC32" s="444"/>
      <c r="AD32" s="444"/>
    </row>
    <row r="33" spans="4:30" ht="12.75">
      <c r="D33" s="380"/>
      <c r="E33" s="380"/>
      <c r="F33" s="375"/>
      <c r="G33" s="375"/>
      <c r="H33" s="375"/>
      <c r="I33" s="375"/>
      <c r="J33" s="375"/>
      <c r="K33" s="375"/>
      <c r="L33" s="375"/>
      <c r="M33" s="375"/>
      <c r="U33" s="444"/>
      <c r="V33" s="444"/>
      <c r="W33" s="444"/>
      <c r="X33" s="444"/>
      <c r="Y33" s="444"/>
      <c r="Z33" s="444"/>
      <c r="AA33" s="444"/>
      <c r="AB33" s="444"/>
      <c r="AC33" s="444"/>
      <c r="AD33" s="444"/>
    </row>
    <row r="34" spans="4:30" ht="12.75">
      <c r="D34" s="380"/>
      <c r="E34" s="380"/>
      <c r="F34" s="375"/>
      <c r="G34" s="375"/>
      <c r="H34" s="375"/>
      <c r="I34" s="375"/>
      <c r="J34" s="375"/>
      <c r="K34" s="375"/>
      <c r="L34" s="375"/>
      <c r="M34" s="375"/>
      <c r="U34" s="444"/>
      <c r="V34" s="444"/>
      <c r="W34" s="444"/>
      <c r="X34" s="444"/>
      <c r="Y34" s="444"/>
      <c r="Z34" s="444"/>
      <c r="AA34" s="444"/>
      <c r="AB34" s="444"/>
      <c r="AC34" s="444"/>
      <c r="AD34" s="444"/>
    </row>
    <row r="35" spans="4:30" ht="12.75">
      <c r="D35" s="380"/>
      <c r="E35" s="380"/>
      <c r="F35" s="375"/>
      <c r="G35" s="375"/>
      <c r="H35" s="375"/>
      <c r="I35" s="375"/>
      <c r="J35" s="375"/>
      <c r="K35" s="375"/>
      <c r="L35" s="375"/>
      <c r="M35" s="375"/>
      <c r="U35" s="444"/>
      <c r="V35" s="444"/>
      <c r="W35" s="444"/>
      <c r="X35" s="444"/>
      <c r="Y35" s="444"/>
      <c r="Z35" s="444"/>
      <c r="AA35" s="444"/>
      <c r="AB35" s="444"/>
      <c r="AC35" s="444"/>
      <c r="AD35" s="444"/>
    </row>
    <row r="36" spans="4:30" ht="12.75">
      <c r="D36" s="380"/>
      <c r="E36" s="380"/>
      <c r="F36" s="375"/>
      <c r="G36" s="375"/>
      <c r="H36" s="375"/>
      <c r="I36" s="375"/>
      <c r="J36" s="375"/>
      <c r="K36" s="375"/>
      <c r="L36" s="375"/>
      <c r="M36" s="375"/>
      <c r="U36" s="444"/>
      <c r="V36" s="444"/>
      <c r="W36" s="444"/>
      <c r="X36" s="444"/>
      <c r="Y36" s="444"/>
      <c r="Z36" s="444"/>
      <c r="AA36" s="444"/>
      <c r="AB36" s="444"/>
      <c r="AC36" s="444"/>
      <c r="AD36" s="444"/>
    </row>
    <row r="37" spans="4:30" ht="12.75">
      <c r="D37" s="380"/>
      <c r="E37" s="380"/>
      <c r="F37" s="375"/>
      <c r="G37" s="375"/>
      <c r="H37" s="375"/>
      <c r="I37" s="375"/>
      <c r="J37" s="375"/>
      <c r="K37" s="375"/>
      <c r="L37" s="375"/>
      <c r="M37" s="375"/>
      <c r="U37" s="444"/>
      <c r="V37" s="444"/>
      <c r="W37" s="444"/>
      <c r="X37" s="444"/>
      <c r="Y37" s="444"/>
      <c r="Z37" s="444"/>
      <c r="AA37" s="444"/>
      <c r="AB37" s="444"/>
      <c r="AC37" s="444"/>
      <c r="AD37" s="444"/>
    </row>
    <row r="38" spans="4:30" ht="12.75">
      <c r="D38" s="380"/>
      <c r="E38" s="380"/>
      <c r="F38" s="375"/>
      <c r="G38" s="375"/>
      <c r="H38" s="375"/>
      <c r="I38" s="375"/>
      <c r="J38" s="375"/>
      <c r="K38" s="375"/>
      <c r="L38" s="375"/>
      <c r="M38" s="375"/>
      <c r="U38" s="444"/>
      <c r="V38" s="444"/>
      <c r="W38" s="444"/>
      <c r="X38" s="444"/>
      <c r="Y38" s="444"/>
      <c r="Z38" s="444"/>
      <c r="AA38" s="444"/>
      <c r="AB38" s="444"/>
      <c r="AC38" s="444"/>
      <c r="AD38" s="444"/>
    </row>
    <row r="39" spans="4:30" ht="12.75">
      <c r="D39" s="380"/>
      <c r="E39" s="380"/>
      <c r="F39" s="375"/>
      <c r="G39" s="375"/>
      <c r="H39" s="375"/>
      <c r="I39" s="375"/>
      <c r="J39" s="375"/>
      <c r="K39" s="375"/>
      <c r="L39" s="375"/>
      <c r="M39" s="375"/>
      <c r="U39" s="444"/>
      <c r="V39" s="444"/>
      <c r="W39" s="444"/>
      <c r="X39" s="444"/>
      <c r="Y39" s="444"/>
      <c r="Z39" s="444"/>
      <c r="AA39" s="444"/>
      <c r="AB39" s="444"/>
      <c r="AC39" s="444"/>
      <c r="AD39" s="444"/>
    </row>
    <row r="40" spans="4:30" ht="12.75">
      <c r="D40" s="380"/>
      <c r="E40" s="380"/>
      <c r="F40" s="375"/>
      <c r="G40" s="375"/>
      <c r="H40" s="375"/>
      <c r="I40" s="375"/>
      <c r="J40" s="375"/>
      <c r="K40" s="375"/>
      <c r="L40" s="375"/>
      <c r="M40" s="375"/>
      <c r="U40" s="444"/>
      <c r="V40" s="444"/>
      <c r="W40" s="444"/>
      <c r="X40" s="444"/>
      <c r="Y40" s="444"/>
      <c r="Z40" s="444"/>
      <c r="AA40" s="444"/>
      <c r="AB40" s="444"/>
      <c r="AC40" s="444"/>
      <c r="AD40" s="444"/>
    </row>
    <row r="41" spans="4:30" ht="12.75">
      <c r="D41" s="380"/>
      <c r="E41" s="380"/>
      <c r="F41" s="375"/>
      <c r="G41" s="375"/>
      <c r="H41" s="375"/>
      <c r="I41" s="375"/>
      <c r="J41" s="375"/>
      <c r="K41" s="375"/>
      <c r="L41" s="375"/>
      <c r="M41" s="375"/>
      <c r="U41" s="444"/>
      <c r="V41" s="444"/>
      <c r="W41" s="444"/>
      <c r="X41" s="444"/>
      <c r="Y41" s="444"/>
      <c r="Z41" s="444"/>
      <c r="AA41" s="444"/>
      <c r="AB41" s="444"/>
      <c r="AC41" s="444"/>
      <c r="AD41" s="444"/>
    </row>
    <row r="42" spans="5:30" ht="12.75">
      <c r="E42" s="375"/>
      <c r="F42" s="375"/>
      <c r="G42" s="375"/>
      <c r="H42" s="375"/>
      <c r="I42" s="375"/>
      <c r="J42" s="375"/>
      <c r="K42" s="375"/>
      <c r="L42" s="375"/>
      <c r="M42" s="375"/>
      <c r="U42" s="444"/>
      <c r="V42" s="444"/>
      <c r="W42" s="444"/>
      <c r="X42" s="444"/>
      <c r="Y42" s="444"/>
      <c r="Z42" s="444"/>
      <c r="AA42" s="444"/>
      <c r="AB42" s="444"/>
      <c r="AC42" s="444"/>
      <c r="AD42" s="444"/>
    </row>
    <row r="43" spans="5:13" ht="12.75">
      <c r="E43" s="375"/>
      <c r="F43" s="375"/>
      <c r="G43" s="375"/>
      <c r="H43" s="375"/>
      <c r="I43" s="375"/>
      <c r="J43" s="375"/>
      <c r="K43" s="375"/>
      <c r="L43" s="375"/>
      <c r="M43" s="375"/>
    </row>
    <row r="44" spans="5:13" ht="12.75">
      <c r="E44" s="375"/>
      <c r="F44" s="375"/>
      <c r="G44" s="375"/>
      <c r="H44" s="375"/>
      <c r="I44" s="375"/>
      <c r="J44" s="375"/>
      <c r="K44" s="375"/>
      <c r="L44" s="375"/>
      <c r="M44" s="375"/>
    </row>
    <row r="45" spans="5:13" ht="12.75">
      <c r="E45" s="375"/>
      <c r="F45" s="375"/>
      <c r="G45" s="375"/>
      <c r="H45" s="375"/>
      <c r="I45" s="375"/>
      <c r="J45" s="375"/>
      <c r="K45" s="375"/>
      <c r="L45" s="375"/>
      <c r="M45" s="375"/>
    </row>
    <row r="46" spans="5:13" ht="12.75">
      <c r="E46" s="375"/>
      <c r="F46" s="375"/>
      <c r="G46" s="375"/>
      <c r="H46" s="375"/>
      <c r="I46" s="375"/>
      <c r="J46" s="375"/>
      <c r="K46" s="375"/>
      <c r="L46" s="375"/>
      <c r="M46" s="375"/>
    </row>
    <row r="47" spans="5:13" ht="12.75">
      <c r="E47" s="375"/>
      <c r="F47" s="375"/>
      <c r="G47" s="375"/>
      <c r="H47" s="375"/>
      <c r="I47" s="375"/>
      <c r="J47" s="375"/>
      <c r="K47" s="375"/>
      <c r="L47" s="375"/>
      <c r="M47" s="375"/>
    </row>
    <row r="48" spans="5:13" ht="12.75">
      <c r="E48" s="375"/>
      <c r="F48" s="375"/>
      <c r="G48" s="375"/>
      <c r="H48" s="375"/>
      <c r="I48" s="375"/>
      <c r="J48" s="375"/>
      <c r="K48" s="375"/>
      <c r="L48" s="375"/>
      <c r="M48" s="375"/>
    </row>
  </sheetData>
  <sheetProtection/>
  <mergeCells count="6">
    <mergeCell ref="C7:G7"/>
    <mergeCell ref="C8:G8"/>
    <mergeCell ref="C9:G9"/>
    <mergeCell ref="C10:G10"/>
    <mergeCell ref="C11:G11"/>
    <mergeCell ref="C12:G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9"/>
  </sheetPr>
  <dimension ref="B2:I17"/>
  <sheetViews>
    <sheetView view="pageBreakPreview" zoomScale="60" zoomScaleNormal="75" zoomScalePageLayoutView="0" workbookViewId="0" topLeftCell="A1">
      <selection activeCell="E15" sqref="E15"/>
    </sheetView>
  </sheetViews>
  <sheetFormatPr defaultColWidth="9.140625" defaultRowHeight="12.75"/>
  <cols>
    <col min="1" max="1" width="9.140625" style="111" customWidth="1"/>
    <col min="2" max="2" width="14.57421875" style="111" customWidth="1"/>
    <col min="3" max="3" width="15.140625" style="111" customWidth="1"/>
    <col min="4" max="4" width="27.140625" style="111" customWidth="1"/>
    <col min="5" max="6" width="19.57421875" style="111" customWidth="1"/>
    <col min="7" max="7" width="20.28125" style="111" customWidth="1"/>
    <col min="8" max="8" width="15.421875" style="111" customWidth="1"/>
    <col min="9" max="9" width="14.140625" style="111" customWidth="1"/>
    <col min="10" max="16384" width="9.140625" style="111" customWidth="1"/>
  </cols>
  <sheetData>
    <row r="2" spans="2:9" ht="17.25">
      <c r="B2" s="109" t="s">
        <v>2</v>
      </c>
      <c r="C2" s="15"/>
      <c r="D2" s="15"/>
      <c r="E2" s="15"/>
      <c r="F2" s="15"/>
      <c r="G2" s="15"/>
      <c r="H2" s="15"/>
      <c r="I2" s="110"/>
    </row>
    <row r="3" spans="2:9" ht="17.25">
      <c r="B3" s="112" t="s">
        <v>9</v>
      </c>
      <c r="C3" s="44"/>
      <c r="D3" s="44"/>
      <c r="E3" s="44"/>
      <c r="F3" s="44"/>
      <c r="G3" s="44"/>
      <c r="H3" s="44"/>
      <c r="I3" s="44"/>
    </row>
    <row r="4" spans="2:9" ht="17.25">
      <c r="B4" s="113" t="s">
        <v>47</v>
      </c>
      <c r="C4" s="113" t="s">
        <v>49</v>
      </c>
      <c r="D4" s="114" t="s">
        <v>158</v>
      </c>
      <c r="E4" s="115"/>
      <c r="F4" s="115"/>
      <c r="G4" s="116"/>
      <c r="H4" s="117" t="s">
        <v>150</v>
      </c>
      <c r="I4" s="113" t="s">
        <v>54</v>
      </c>
    </row>
    <row r="5" spans="2:9" ht="17.25">
      <c r="B5" s="113"/>
      <c r="C5" s="113"/>
      <c r="D5" s="113" t="s">
        <v>159</v>
      </c>
      <c r="E5" s="113" t="s">
        <v>20</v>
      </c>
      <c r="F5" s="113" t="s">
        <v>160</v>
      </c>
      <c r="G5" s="113" t="s">
        <v>161</v>
      </c>
      <c r="H5" s="113" t="s">
        <v>138</v>
      </c>
      <c r="I5" s="118"/>
    </row>
    <row r="6" spans="2:9" ht="17.25">
      <c r="B6" s="119"/>
      <c r="C6" s="119"/>
      <c r="D6" s="119"/>
      <c r="E6" s="119"/>
      <c r="F6" s="119"/>
      <c r="G6" s="119"/>
      <c r="H6" s="119"/>
      <c r="I6" s="119"/>
    </row>
    <row r="7" spans="2:9" ht="17.25">
      <c r="B7" s="119"/>
      <c r="C7" s="119"/>
      <c r="D7" s="119"/>
      <c r="E7" s="119"/>
      <c r="F7" s="119"/>
      <c r="G7" s="119"/>
      <c r="H7" s="119"/>
      <c r="I7" s="119"/>
    </row>
    <row r="8" spans="2:9" ht="17.25">
      <c r="B8" s="119"/>
      <c r="C8" s="119"/>
      <c r="D8" s="119"/>
      <c r="E8" s="119"/>
      <c r="F8" s="119"/>
      <c r="G8" s="119"/>
      <c r="H8" s="119"/>
      <c r="I8" s="119"/>
    </row>
    <row r="9" spans="2:9" ht="17.25">
      <c r="B9" s="119"/>
      <c r="C9" s="119"/>
      <c r="D9" s="119"/>
      <c r="E9" s="119"/>
      <c r="F9" s="119"/>
      <c r="G9" s="119"/>
      <c r="H9" s="119"/>
      <c r="I9" s="119"/>
    </row>
    <row r="10" spans="2:9" ht="17.25">
      <c r="B10" s="119"/>
      <c r="C10" s="119"/>
      <c r="D10" s="119"/>
      <c r="E10" s="119"/>
      <c r="F10" s="119"/>
      <c r="G10" s="119"/>
      <c r="H10" s="119"/>
      <c r="I10" s="119"/>
    </row>
    <row r="11" spans="2:9" ht="17.25">
      <c r="B11" s="119"/>
      <c r="C11" s="119"/>
      <c r="D11" s="119"/>
      <c r="E11" s="119"/>
      <c r="F11" s="119"/>
      <c r="G11" s="119"/>
      <c r="H11" s="119"/>
      <c r="I11" s="119"/>
    </row>
    <row r="12" spans="2:9" ht="17.25">
      <c r="B12" s="119"/>
      <c r="C12" s="119"/>
      <c r="D12" s="119"/>
      <c r="E12" s="119"/>
      <c r="F12" s="119"/>
      <c r="G12" s="119"/>
      <c r="H12" s="119"/>
      <c r="I12" s="119"/>
    </row>
    <row r="13" spans="2:9" ht="17.25">
      <c r="B13" s="119"/>
      <c r="C13" s="119"/>
      <c r="D13" s="119"/>
      <c r="E13" s="119"/>
      <c r="F13" s="119"/>
      <c r="G13" s="119"/>
      <c r="H13" s="119"/>
      <c r="I13" s="119"/>
    </row>
    <row r="14" spans="2:9" ht="17.25">
      <c r="B14" s="119"/>
      <c r="C14" s="119"/>
      <c r="D14" s="119"/>
      <c r="E14" s="119"/>
      <c r="F14" s="119"/>
      <c r="G14" s="119"/>
      <c r="H14" s="119"/>
      <c r="I14" s="119"/>
    </row>
    <row r="15" spans="2:9" ht="17.25">
      <c r="B15" s="120" t="s">
        <v>8</v>
      </c>
      <c r="C15" s="119"/>
      <c r="D15" s="119"/>
      <c r="E15" s="119"/>
      <c r="F15" s="119"/>
      <c r="G15" s="119"/>
      <c r="H15" s="119"/>
      <c r="I15" s="119"/>
    </row>
    <row r="16" ht="17.25">
      <c r="B16" s="121" t="s">
        <v>10</v>
      </c>
    </row>
    <row r="17" ht="17.25">
      <c r="B17" s="121" t="s">
        <v>11</v>
      </c>
    </row>
  </sheetData>
  <sheetProtection/>
  <printOptions/>
  <pageMargins left="0.75" right="0.75" top="1" bottom="1" header="0.5" footer="0.5"/>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B1:H39"/>
  <sheetViews>
    <sheetView zoomScaleSheetLayoutView="100" zoomScalePageLayoutView="0" workbookViewId="0" topLeftCell="A10">
      <selection activeCell="B1" sqref="B1"/>
    </sheetView>
  </sheetViews>
  <sheetFormatPr defaultColWidth="9.140625" defaultRowHeight="12.75"/>
  <cols>
    <col min="2" max="2" width="14.57421875" style="0" customWidth="1"/>
    <col min="3" max="3" width="17.8515625" style="0" customWidth="1"/>
    <col min="4" max="4" width="27.28125" style="0" customWidth="1"/>
    <col min="5" max="5" width="26.140625" style="0" customWidth="1"/>
    <col min="6" max="6" width="23.57421875" style="0" customWidth="1"/>
    <col min="7" max="7" width="19.8515625" style="0" customWidth="1"/>
    <col min="8" max="8" width="21.00390625" style="0" customWidth="1"/>
  </cols>
  <sheetData>
    <row r="1" spans="2:8" ht="17.25">
      <c r="B1" s="219" t="s">
        <v>142</v>
      </c>
      <c r="C1" s="97"/>
      <c r="D1" s="97"/>
      <c r="E1" s="97"/>
      <c r="F1" s="97"/>
      <c r="G1" s="97"/>
      <c r="H1" s="97"/>
    </row>
    <row r="2" spans="2:8" ht="17.25">
      <c r="B2" s="220" t="s">
        <v>201</v>
      </c>
      <c r="C2" s="220"/>
      <c r="D2" s="220"/>
      <c r="E2" s="220"/>
      <c r="F2" s="220"/>
      <c r="G2" s="220"/>
      <c r="H2" s="220"/>
    </row>
    <row r="3" spans="2:8" ht="17.25">
      <c r="B3" s="40" t="s">
        <v>2</v>
      </c>
      <c r="C3" s="220"/>
      <c r="D3" s="220"/>
      <c r="E3" s="220"/>
      <c r="F3" s="220"/>
      <c r="G3" s="220"/>
      <c r="H3" s="221"/>
    </row>
    <row r="4" spans="2:8" ht="17.25">
      <c r="B4" s="222" t="s">
        <v>203</v>
      </c>
      <c r="C4" s="45"/>
      <c r="D4" s="45"/>
      <c r="E4" s="45"/>
      <c r="F4" s="45"/>
      <c r="G4" s="45"/>
      <c r="H4" s="45"/>
    </row>
    <row r="5" spans="2:8" ht="17.25">
      <c r="B5" s="97"/>
      <c r="C5" s="97"/>
      <c r="D5" s="97"/>
      <c r="E5" s="97"/>
      <c r="F5" s="97"/>
      <c r="G5" s="97"/>
      <c r="H5" s="97"/>
    </row>
    <row r="6" spans="2:8" s="41" customFormat="1" ht="17.25">
      <c r="B6" s="223" t="s">
        <v>3</v>
      </c>
      <c r="C6" s="223" t="s">
        <v>4</v>
      </c>
      <c r="D6" s="223" t="s">
        <v>5</v>
      </c>
      <c r="E6" s="223" t="s">
        <v>6</v>
      </c>
      <c r="F6" s="223" t="s">
        <v>7</v>
      </c>
      <c r="G6" s="223" t="s">
        <v>150</v>
      </c>
      <c r="H6" s="223" t="s">
        <v>8</v>
      </c>
    </row>
    <row r="7" spans="2:8" ht="17.25">
      <c r="B7" s="224">
        <v>38961</v>
      </c>
      <c r="C7" s="225" t="s">
        <v>23</v>
      </c>
      <c r="D7" s="94">
        <v>3409</v>
      </c>
      <c r="E7" s="94">
        <v>24500</v>
      </c>
      <c r="F7" s="94">
        <v>2000</v>
      </c>
      <c r="G7" s="94">
        <f>D7*7.5/107.5</f>
        <v>237.8372093023256</v>
      </c>
      <c r="H7" s="94">
        <f>D7+E7+F7</f>
        <v>29909</v>
      </c>
    </row>
    <row r="8" spans="2:8" ht="17.25">
      <c r="B8" s="224">
        <v>38962</v>
      </c>
      <c r="C8" s="225" t="s">
        <v>22</v>
      </c>
      <c r="D8" s="94">
        <v>2581</v>
      </c>
      <c r="E8" s="94">
        <v>5087</v>
      </c>
      <c r="F8" s="94">
        <v>3000</v>
      </c>
      <c r="G8" s="94">
        <f aca="true" t="shared" si="0" ref="G8:G36">D8*7.5/107.5</f>
        <v>180.06976744186048</v>
      </c>
      <c r="H8" s="94">
        <f aca="true" t="shared" si="1" ref="H8:H36">D8+E8+F8</f>
        <v>10668</v>
      </c>
    </row>
    <row r="9" spans="2:8" ht="17.25">
      <c r="B9" s="226">
        <v>38963</v>
      </c>
      <c r="C9" s="92"/>
      <c r="D9" s="94"/>
      <c r="E9" s="94"/>
      <c r="F9" s="94"/>
      <c r="G9" s="94">
        <f t="shared" si="0"/>
        <v>0</v>
      </c>
      <c r="H9" s="94">
        <f t="shared" si="1"/>
        <v>0</v>
      </c>
    </row>
    <row r="10" spans="2:8" ht="17.25">
      <c r="B10" s="224">
        <v>38964</v>
      </c>
      <c r="C10" s="225" t="s">
        <v>21</v>
      </c>
      <c r="D10" s="94">
        <v>4300</v>
      </c>
      <c r="E10" s="94">
        <v>17000</v>
      </c>
      <c r="F10" s="94">
        <v>3500</v>
      </c>
      <c r="G10" s="94">
        <f t="shared" si="0"/>
        <v>300</v>
      </c>
      <c r="H10" s="94">
        <f t="shared" si="1"/>
        <v>24800</v>
      </c>
    </row>
    <row r="11" spans="2:8" ht="17.25">
      <c r="B11" s="224">
        <v>38965</v>
      </c>
      <c r="C11" s="225" t="s">
        <v>24</v>
      </c>
      <c r="D11" s="94">
        <v>12098</v>
      </c>
      <c r="E11" s="94">
        <v>16000</v>
      </c>
      <c r="F11" s="94">
        <v>12000</v>
      </c>
      <c r="G11" s="94">
        <f t="shared" si="0"/>
        <v>844.046511627907</v>
      </c>
      <c r="H11" s="94">
        <f t="shared" si="1"/>
        <v>40098</v>
      </c>
    </row>
    <row r="12" spans="2:8" ht="17.25">
      <c r="B12" s="224">
        <v>38966</v>
      </c>
      <c r="C12" s="225" t="s">
        <v>25</v>
      </c>
      <c r="D12" s="94">
        <v>33000</v>
      </c>
      <c r="E12" s="94">
        <v>25980</v>
      </c>
      <c r="F12" s="94"/>
      <c r="G12" s="94">
        <f t="shared" si="0"/>
        <v>2302.3255813953488</v>
      </c>
      <c r="H12" s="94">
        <f t="shared" si="1"/>
        <v>58980</v>
      </c>
    </row>
    <row r="13" spans="2:8" ht="17.25">
      <c r="B13" s="224">
        <v>38967</v>
      </c>
      <c r="C13" s="225" t="s">
        <v>26</v>
      </c>
      <c r="D13" s="94">
        <v>23899</v>
      </c>
      <c r="E13" s="94">
        <v>53000</v>
      </c>
      <c r="F13" s="94">
        <v>5000</v>
      </c>
      <c r="G13" s="94">
        <f t="shared" si="0"/>
        <v>1667.3720930232557</v>
      </c>
      <c r="H13" s="94">
        <f t="shared" si="1"/>
        <v>81899</v>
      </c>
    </row>
    <row r="14" spans="2:8" ht="17.25">
      <c r="B14" s="224">
        <v>38968</v>
      </c>
      <c r="C14" s="225" t="s">
        <v>27</v>
      </c>
      <c r="D14" s="94">
        <v>40100</v>
      </c>
      <c r="E14" s="94">
        <v>39000</v>
      </c>
      <c r="F14" s="94">
        <v>1000</v>
      </c>
      <c r="G14" s="94">
        <f t="shared" si="0"/>
        <v>2797.6744186046512</v>
      </c>
      <c r="H14" s="94">
        <f t="shared" si="1"/>
        <v>80100</v>
      </c>
    </row>
    <row r="15" spans="2:8" ht="17.25">
      <c r="B15" s="224">
        <v>38969</v>
      </c>
      <c r="C15" s="225" t="s">
        <v>28</v>
      </c>
      <c r="D15" s="94">
        <v>28086</v>
      </c>
      <c r="E15" s="94">
        <v>10000</v>
      </c>
      <c r="F15" s="94">
        <v>2000</v>
      </c>
      <c r="G15" s="94">
        <f t="shared" si="0"/>
        <v>1959.4883720930231</v>
      </c>
      <c r="H15" s="94">
        <f t="shared" si="1"/>
        <v>40086</v>
      </c>
    </row>
    <row r="16" spans="2:8" ht="17.25">
      <c r="B16" s="226">
        <v>38970</v>
      </c>
      <c r="C16" s="92"/>
      <c r="D16" s="94"/>
      <c r="E16" s="94"/>
      <c r="F16" s="94"/>
      <c r="G16" s="94">
        <f t="shared" si="0"/>
        <v>0</v>
      </c>
      <c r="H16" s="94">
        <f t="shared" si="1"/>
        <v>0</v>
      </c>
    </row>
    <row r="17" spans="2:8" ht="17.25">
      <c r="B17" s="224">
        <v>38971</v>
      </c>
      <c r="C17" s="225" t="s">
        <v>29</v>
      </c>
      <c r="D17" s="94">
        <v>11976</v>
      </c>
      <c r="E17" s="94">
        <v>23000</v>
      </c>
      <c r="F17" s="94"/>
      <c r="G17" s="94">
        <f t="shared" si="0"/>
        <v>835.5348837209302</v>
      </c>
      <c r="H17" s="94">
        <f t="shared" si="1"/>
        <v>34976</v>
      </c>
    </row>
    <row r="18" spans="2:8" ht="17.25">
      <c r="B18" s="224">
        <v>38972</v>
      </c>
      <c r="C18" s="225" t="s">
        <v>30</v>
      </c>
      <c r="D18" s="94">
        <v>5091</v>
      </c>
      <c r="E18" s="94">
        <v>8700</v>
      </c>
      <c r="F18" s="94">
        <v>3421</v>
      </c>
      <c r="G18" s="94">
        <f t="shared" si="0"/>
        <v>355.1860465116279</v>
      </c>
      <c r="H18" s="94">
        <f t="shared" si="1"/>
        <v>17212</v>
      </c>
    </row>
    <row r="19" spans="2:8" ht="17.25">
      <c r="B19" s="224">
        <v>38973</v>
      </c>
      <c r="C19" s="225" t="s">
        <v>31</v>
      </c>
      <c r="D19" s="94">
        <v>7699</v>
      </c>
      <c r="E19" s="94">
        <v>4000</v>
      </c>
      <c r="F19" s="94">
        <v>1800</v>
      </c>
      <c r="G19" s="94">
        <f t="shared" si="0"/>
        <v>537.1395348837209</v>
      </c>
      <c r="H19" s="94">
        <f t="shared" si="1"/>
        <v>13499</v>
      </c>
    </row>
    <row r="20" spans="2:8" ht="17.25">
      <c r="B20" s="224">
        <v>38974</v>
      </c>
      <c r="C20" s="225" t="s">
        <v>32</v>
      </c>
      <c r="D20" s="94">
        <v>5400</v>
      </c>
      <c r="E20" s="94">
        <v>10823</v>
      </c>
      <c r="F20" s="94">
        <v>2398</v>
      </c>
      <c r="G20" s="94">
        <f t="shared" si="0"/>
        <v>376.74418604651163</v>
      </c>
      <c r="H20" s="94">
        <f t="shared" si="1"/>
        <v>18621</v>
      </c>
    </row>
    <row r="21" spans="2:8" ht="17.25">
      <c r="B21" s="224">
        <v>38975</v>
      </c>
      <c r="C21" s="225" t="s">
        <v>33</v>
      </c>
      <c r="D21" s="94">
        <v>6549</v>
      </c>
      <c r="E21" s="94">
        <v>7651</v>
      </c>
      <c r="F21" s="94"/>
      <c r="G21" s="94">
        <f t="shared" si="0"/>
        <v>456.90697674418607</v>
      </c>
      <c r="H21" s="94">
        <f t="shared" si="1"/>
        <v>14200</v>
      </c>
    </row>
    <row r="22" spans="2:8" ht="17.25">
      <c r="B22" s="224">
        <v>38976</v>
      </c>
      <c r="C22" s="225" t="s">
        <v>34</v>
      </c>
      <c r="D22" s="94">
        <v>9011</v>
      </c>
      <c r="E22" s="94">
        <v>11762</v>
      </c>
      <c r="F22" s="94">
        <v>11090</v>
      </c>
      <c r="G22" s="94">
        <f t="shared" si="0"/>
        <v>628.6744186046511</v>
      </c>
      <c r="H22" s="94">
        <f t="shared" si="1"/>
        <v>31863</v>
      </c>
    </row>
    <row r="23" spans="2:8" ht="17.25">
      <c r="B23" s="226">
        <v>38977</v>
      </c>
      <c r="C23" s="92"/>
      <c r="D23" s="94"/>
      <c r="E23" s="94"/>
      <c r="F23" s="94"/>
      <c r="G23" s="94">
        <f t="shared" si="0"/>
        <v>0</v>
      </c>
      <c r="H23" s="94">
        <f t="shared" si="1"/>
        <v>0</v>
      </c>
    </row>
    <row r="24" spans="2:8" ht="17.25">
      <c r="B24" s="224">
        <v>38978</v>
      </c>
      <c r="C24" s="225" t="s">
        <v>35</v>
      </c>
      <c r="D24" s="94">
        <v>4563</v>
      </c>
      <c r="E24" s="94">
        <v>3298</v>
      </c>
      <c r="F24" s="94">
        <v>5000</v>
      </c>
      <c r="G24" s="94">
        <f t="shared" si="0"/>
        <v>318.3488372093023</v>
      </c>
      <c r="H24" s="94">
        <f t="shared" si="1"/>
        <v>12861</v>
      </c>
    </row>
    <row r="25" spans="2:8" ht="17.25">
      <c r="B25" s="224">
        <v>38979</v>
      </c>
      <c r="C25" s="225" t="s">
        <v>36</v>
      </c>
      <c r="D25" s="94">
        <v>2309</v>
      </c>
      <c r="E25" s="94">
        <v>5432</v>
      </c>
      <c r="F25" s="94"/>
      <c r="G25" s="94">
        <f t="shared" si="0"/>
        <v>161.09302325581396</v>
      </c>
      <c r="H25" s="94">
        <f t="shared" si="1"/>
        <v>7741</v>
      </c>
    </row>
    <row r="26" spans="2:8" ht="17.25">
      <c r="B26" s="224">
        <v>38980</v>
      </c>
      <c r="C26" s="225" t="s">
        <v>37</v>
      </c>
      <c r="D26" s="94">
        <v>11973</v>
      </c>
      <c r="E26" s="94">
        <v>7602</v>
      </c>
      <c r="F26" s="94">
        <v>8600</v>
      </c>
      <c r="G26" s="94">
        <f t="shared" si="0"/>
        <v>835.3255813953489</v>
      </c>
      <c r="H26" s="94">
        <f t="shared" si="1"/>
        <v>28175</v>
      </c>
    </row>
    <row r="27" spans="2:8" ht="17.25">
      <c r="B27" s="224">
        <v>38981</v>
      </c>
      <c r="C27" s="225" t="s">
        <v>38</v>
      </c>
      <c r="D27" s="94">
        <v>8634</v>
      </c>
      <c r="E27" s="94">
        <v>6533</v>
      </c>
      <c r="F27" s="94"/>
      <c r="G27" s="94">
        <f t="shared" si="0"/>
        <v>602.3720930232558</v>
      </c>
      <c r="H27" s="94">
        <f t="shared" si="1"/>
        <v>15167</v>
      </c>
    </row>
    <row r="28" spans="2:8" ht="17.25">
      <c r="B28" s="224">
        <v>38982</v>
      </c>
      <c r="C28" s="225" t="s">
        <v>39</v>
      </c>
      <c r="D28" s="94">
        <v>2309</v>
      </c>
      <c r="E28" s="94">
        <v>15000</v>
      </c>
      <c r="F28" s="94">
        <v>4390</v>
      </c>
      <c r="G28" s="94">
        <f t="shared" si="0"/>
        <v>161.09302325581396</v>
      </c>
      <c r="H28" s="94">
        <f t="shared" si="1"/>
        <v>21699</v>
      </c>
    </row>
    <row r="29" spans="2:8" ht="17.25">
      <c r="B29" s="224">
        <v>38983</v>
      </c>
      <c r="C29" s="225" t="s">
        <v>40</v>
      </c>
      <c r="D29" s="94">
        <v>16753</v>
      </c>
      <c r="E29" s="94">
        <v>5096</v>
      </c>
      <c r="F29" s="94"/>
      <c r="G29" s="94">
        <f t="shared" si="0"/>
        <v>1168.8139534883721</v>
      </c>
      <c r="H29" s="94">
        <f t="shared" si="1"/>
        <v>21849</v>
      </c>
    </row>
    <row r="30" spans="2:8" ht="17.25">
      <c r="B30" s="226">
        <v>38984</v>
      </c>
      <c r="C30" s="92"/>
      <c r="D30" s="94"/>
      <c r="E30" s="94"/>
      <c r="F30" s="94"/>
      <c r="G30" s="94">
        <f t="shared" si="0"/>
        <v>0</v>
      </c>
      <c r="H30" s="94">
        <f t="shared" si="1"/>
        <v>0</v>
      </c>
    </row>
    <row r="31" spans="2:8" ht="17.25">
      <c r="B31" s="224">
        <v>38985</v>
      </c>
      <c r="C31" s="225" t="s">
        <v>41</v>
      </c>
      <c r="D31" s="94">
        <v>6499</v>
      </c>
      <c r="E31" s="94">
        <v>10945</v>
      </c>
      <c r="F31" s="94">
        <v>1231</v>
      </c>
      <c r="G31" s="94">
        <f t="shared" si="0"/>
        <v>453.4186046511628</v>
      </c>
      <c r="H31" s="94">
        <f t="shared" si="1"/>
        <v>18675</v>
      </c>
    </row>
    <row r="32" spans="2:8" ht="17.25">
      <c r="B32" s="224">
        <v>38986</v>
      </c>
      <c r="C32" s="225" t="s">
        <v>42</v>
      </c>
      <c r="D32" s="94">
        <v>7653</v>
      </c>
      <c r="E32" s="94">
        <v>5522</v>
      </c>
      <c r="F32" s="94"/>
      <c r="G32" s="94">
        <f t="shared" si="0"/>
        <v>533.9302325581396</v>
      </c>
      <c r="H32" s="94">
        <f t="shared" si="1"/>
        <v>13175</v>
      </c>
    </row>
    <row r="33" spans="2:8" ht="17.25">
      <c r="B33" s="224">
        <v>38987</v>
      </c>
      <c r="C33" s="225" t="s">
        <v>43</v>
      </c>
      <c r="D33" s="94">
        <v>7652</v>
      </c>
      <c r="E33" s="94">
        <v>9011</v>
      </c>
      <c r="F33" s="94"/>
      <c r="G33" s="94">
        <f t="shared" si="0"/>
        <v>533.8604651162791</v>
      </c>
      <c r="H33" s="94">
        <f t="shared" si="1"/>
        <v>16663</v>
      </c>
    </row>
    <row r="34" spans="2:8" ht="17.25">
      <c r="B34" s="224">
        <v>38988</v>
      </c>
      <c r="C34" s="225" t="s">
        <v>44</v>
      </c>
      <c r="D34" s="94">
        <v>6523</v>
      </c>
      <c r="E34" s="94">
        <v>2300</v>
      </c>
      <c r="F34" s="94">
        <v>3012</v>
      </c>
      <c r="G34" s="94">
        <f t="shared" si="0"/>
        <v>455.09302325581393</v>
      </c>
      <c r="H34" s="94">
        <f t="shared" si="1"/>
        <v>11835</v>
      </c>
    </row>
    <row r="35" spans="2:8" ht="17.25">
      <c r="B35" s="224">
        <v>38989</v>
      </c>
      <c r="C35" s="225" t="s">
        <v>45</v>
      </c>
      <c r="D35" s="94">
        <v>12777</v>
      </c>
      <c r="E35" s="94">
        <v>9877</v>
      </c>
      <c r="F35" s="94"/>
      <c r="G35" s="94">
        <f t="shared" si="0"/>
        <v>891.4186046511628</v>
      </c>
      <c r="H35" s="94">
        <f t="shared" si="1"/>
        <v>22654</v>
      </c>
    </row>
    <row r="36" spans="2:8" ht="17.25">
      <c r="B36" s="224">
        <v>38990</v>
      </c>
      <c r="C36" s="225" t="s">
        <v>46</v>
      </c>
      <c r="D36" s="94">
        <v>23874</v>
      </c>
      <c r="E36" s="94">
        <v>17609</v>
      </c>
      <c r="F36" s="94">
        <v>2000</v>
      </c>
      <c r="G36" s="94">
        <f t="shared" si="0"/>
        <v>1665.6279069767443</v>
      </c>
      <c r="H36" s="94">
        <f t="shared" si="1"/>
        <v>43483</v>
      </c>
    </row>
    <row r="37" spans="2:8" s="43" customFormat="1" ht="17.25">
      <c r="B37" s="227" t="s">
        <v>8</v>
      </c>
      <c r="C37" s="227"/>
      <c r="D37" s="228">
        <f>SUM(D7:D36)</f>
        <v>304718</v>
      </c>
      <c r="E37" s="228">
        <f>SUM(E7:E36)</f>
        <v>354728</v>
      </c>
      <c r="F37" s="228">
        <f>SUM(F7:F36)</f>
        <v>71442</v>
      </c>
      <c r="G37" s="228">
        <f>SUM(G7:G36)</f>
        <v>21259.395348837214</v>
      </c>
      <c r="H37" s="228">
        <f>F37+E37+D37</f>
        <v>730888</v>
      </c>
    </row>
    <row r="38" spans="2:8" ht="17.25">
      <c r="B38" s="229" t="s">
        <v>10</v>
      </c>
      <c r="C38" s="97"/>
      <c r="D38" s="97"/>
      <c r="E38" s="341">
        <f>E37+D37-G37</f>
        <v>638186.6046511628</v>
      </c>
      <c r="F38" s="97"/>
      <c r="G38" s="97"/>
      <c r="H38" s="341">
        <f>H37-G37</f>
        <v>709628.6046511628</v>
      </c>
    </row>
    <row r="39" spans="2:8" ht="17.25">
      <c r="B39" s="229" t="s">
        <v>11</v>
      </c>
      <c r="C39" s="97"/>
      <c r="D39" s="97"/>
      <c r="E39" s="97"/>
      <c r="F39" s="97"/>
      <c r="G39" s="230"/>
      <c r="H39" s="97"/>
    </row>
  </sheetData>
  <sheetProtection/>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rgb="FF00B0F0"/>
  </sheetPr>
  <dimension ref="B2:H37"/>
  <sheetViews>
    <sheetView zoomScalePageLayoutView="0" workbookViewId="0" topLeftCell="A1">
      <selection activeCell="H7" sqref="H7"/>
    </sheetView>
  </sheetViews>
  <sheetFormatPr defaultColWidth="9.140625" defaultRowHeight="12.75"/>
  <cols>
    <col min="2" max="2" width="30.00390625" style="0" customWidth="1"/>
    <col min="3" max="3" width="27.8515625" style="0" customWidth="1"/>
    <col min="4" max="4" width="22.421875" style="0" customWidth="1"/>
    <col min="5" max="5" width="16.421875" style="0" customWidth="1"/>
    <col min="6" max="6" width="21.140625" style="0" customWidth="1"/>
    <col min="7" max="7" width="13.140625" style="0" customWidth="1"/>
    <col min="8" max="8" width="12.7109375" style="0" customWidth="1"/>
  </cols>
  <sheetData>
    <row r="2" spans="2:7" ht="15">
      <c r="B2" s="17" t="s">
        <v>12</v>
      </c>
      <c r="C2" s="17"/>
      <c r="D2" s="17"/>
      <c r="E2" s="17"/>
      <c r="F2" s="17"/>
      <c r="G2" s="17"/>
    </row>
    <row r="3" spans="2:7" ht="15">
      <c r="B3" s="18" t="s">
        <v>14</v>
      </c>
      <c r="C3" s="17"/>
      <c r="D3" s="17"/>
      <c r="E3" s="17"/>
      <c r="F3" s="17"/>
      <c r="G3" s="17"/>
    </row>
    <row r="5" spans="2:8" s="123" customFormat="1" ht="30.75">
      <c r="B5" s="122" t="s">
        <v>19</v>
      </c>
      <c r="C5" s="122" t="s">
        <v>164</v>
      </c>
      <c r="D5" s="122" t="s">
        <v>163</v>
      </c>
      <c r="E5" s="122" t="s">
        <v>162</v>
      </c>
      <c r="F5" s="122" t="s">
        <v>137</v>
      </c>
      <c r="G5" s="122" t="s">
        <v>150</v>
      </c>
      <c r="H5" s="122" t="s">
        <v>8</v>
      </c>
    </row>
    <row r="6" spans="2:8" ht="15">
      <c r="B6" s="19"/>
      <c r="C6" s="19"/>
      <c r="D6" s="19"/>
      <c r="E6" s="19"/>
      <c r="F6" s="19"/>
      <c r="G6" s="19"/>
      <c r="H6" s="19"/>
    </row>
    <row r="7" spans="2:8" ht="12.75">
      <c r="B7" s="1"/>
      <c r="C7" s="1"/>
      <c r="D7" s="1"/>
      <c r="E7" s="1"/>
      <c r="F7" s="1"/>
      <c r="G7" s="1"/>
      <c r="H7" s="1"/>
    </row>
    <row r="8" spans="2:8" ht="12.75">
      <c r="B8" s="1"/>
      <c r="C8" s="1"/>
      <c r="D8" s="1"/>
      <c r="E8" s="1"/>
      <c r="F8" s="1"/>
      <c r="G8" s="1"/>
      <c r="H8" s="1"/>
    </row>
    <row r="9" spans="2:8" ht="12.75">
      <c r="B9" s="1"/>
      <c r="C9" s="1"/>
      <c r="D9" s="1"/>
      <c r="E9" s="1"/>
      <c r="F9" s="1"/>
      <c r="G9" s="1"/>
      <c r="H9" s="1"/>
    </row>
    <row r="10" spans="2:8" ht="12.75">
      <c r="B10" s="1"/>
      <c r="C10" s="1"/>
      <c r="D10" s="1"/>
      <c r="E10" s="1"/>
      <c r="F10" s="1"/>
      <c r="G10" s="1"/>
      <c r="H10" s="1"/>
    </row>
    <row r="11" spans="2:8" ht="12.75">
      <c r="B11" s="1"/>
      <c r="C11" s="1"/>
      <c r="D11" s="1"/>
      <c r="E11" s="1"/>
      <c r="F11" s="1"/>
      <c r="G11" s="1"/>
      <c r="H11" s="1"/>
    </row>
    <row r="12" spans="2:8" ht="12.75">
      <c r="B12" s="1"/>
      <c r="C12" s="1"/>
      <c r="D12" s="1"/>
      <c r="E12" s="1"/>
      <c r="F12" s="1"/>
      <c r="G12" s="1"/>
      <c r="H12" s="1"/>
    </row>
    <row r="13" spans="2:8" ht="12.75">
      <c r="B13" s="1"/>
      <c r="C13" s="1"/>
      <c r="D13" s="1"/>
      <c r="E13" s="1"/>
      <c r="F13" s="1"/>
      <c r="G13" s="1"/>
      <c r="H13" s="1"/>
    </row>
    <row r="14" spans="2:8" ht="12.75">
      <c r="B14" s="1"/>
      <c r="C14" s="1"/>
      <c r="D14" s="1"/>
      <c r="E14" s="1"/>
      <c r="F14" s="1"/>
      <c r="G14" s="1"/>
      <c r="H14" s="1"/>
    </row>
    <row r="15" spans="2:8" ht="12.75">
      <c r="B15" s="1"/>
      <c r="C15" s="1"/>
      <c r="D15" s="1"/>
      <c r="E15" s="1"/>
      <c r="F15" s="1"/>
      <c r="G15" s="1"/>
      <c r="H15" s="1"/>
    </row>
    <row r="16" spans="2:8" ht="12.75">
      <c r="B16" s="1"/>
      <c r="C16" s="1"/>
      <c r="D16" s="1"/>
      <c r="E16" s="1"/>
      <c r="F16" s="1"/>
      <c r="G16" s="1"/>
      <c r="H16" s="1"/>
    </row>
    <row r="17" spans="2:8" ht="12.75">
      <c r="B17" s="1"/>
      <c r="C17" s="1"/>
      <c r="D17" s="1"/>
      <c r="E17" s="1"/>
      <c r="F17" s="1"/>
      <c r="G17" s="1"/>
      <c r="H17" s="1"/>
    </row>
    <row r="18" spans="2:8" ht="12.75">
      <c r="B18" s="1"/>
      <c r="C18" s="1"/>
      <c r="D18" s="1"/>
      <c r="E18" s="1"/>
      <c r="F18" s="1"/>
      <c r="G18" s="1"/>
      <c r="H18" s="1"/>
    </row>
    <row r="19" spans="2:8" ht="12.75">
      <c r="B19" s="1"/>
      <c r="C19" s="1"/>
      <c r="D19" s="1"/>
      <c r="E19" s="1"/>
      <c r="F19" s="1"/>
      <c r="G19" s="1"/>
      <c r="H19" s="1"/>
    </row>
    <row r="20" spans="2:8" ht="12.75">
      <c r="B20" s="1"/>
      <c r="C20" s="1"/>
      <c r="D20" s="1"/>
      <c r="E20" s="1"/>
      <c r="F20" s="1"/>
      <c r="G20" s="1"/>
      <c r="H20" s="1"/>
    </row>
    <row r="21" spans="2:8" ht="12.75">
      <c r="B21" s="1"/>
      <c r="C21" s="1"/>
      <c r="D21" s="1"/>
      <c r="E21" s="1"/>
      <c r="F21" s="1"/>
      <c r="G21" s="1"/>
      <c r="H21" s="1"/>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8" ht="12.75">
      <c r="B34" s="1"/>
      <c r="C34" s="1"/>
      <c r="D34" s="1"/>
      <c r="E34" s="1"/>
      <c r="F34" s="1"/>
      <c r="G34" s="1"/>
      <c r="H34" s="1"/>
    </row>
    <row r="35" spans="2:8" ht="15">
      <c r="B35" s="19" t="s">
        <v>8</v>
      </c>
      <c r="C35" s="1"/>
      <c r="D35" s="1"/>
      <c r="E35" s="1"/>
      <c r="F35" s="1"/>
      <c r="G35" s="1"/>
      <c r="H35" s="1"/>
    </row>
    <row r="36" ht="15">
      <c r="B36" s="42" t="s">
        <v>10</v>
      </c>
    </row>
    <row r="37" ht="15">
      <c r="B37" s="42" t="s">
        <v>11</v>
      </c>
    </row>
  </sheetData>
  <sheetProtection/>
  <printOptions/>
  <pageMargins left="0.75" right="0.75" top="1" bottom="1" header="0.5" footer="0.5"/>
  <pageSetup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rgb="FFFF0000"/>
  </sheetPr>
  <dimension ref="B2:K31"/>
  <sheetViews>
    <sheetView tabSelected="1" zoomScalePageLayoutView="0" workbookViewId="0" topLeftCell="A1">
      <selection activeCell="J5" sqref="J5"/>
    </sheetView>
  </sheetViews>
  <sheetFormatPr defaultColWidth="9.140625" defaultRowHeight="12.75"/>
  <cols>
    <col min="1" max="1" width="4.421875" style="0" customWidth="1"/>
    <col min="2" max="2" width="17.7109375" style="0" customWidth="1"/>
    <col min="3" max="3" width="12.7109375" style="0" customWidth="1"/>
    <col min="4" max="4" width="18.7109375" style="0" customWidth="1"/>
    <col min="5" max="5" width="18.421875" style="0" customWidth="1"/>
    <col min="6" max="6" width="21.421875" style="0" customWidth="1"/>
    <col min="7" max="7" width="13.140625" style="0" customWidth="1"/>
    <col min="8" max="8" width="15.7109375" style="0" customWidth="1"/>
    <col min="9" max="9" width="27.00390625" style="0" customWidth="1"/>
    <col min="11" max="11" width="11.57421875" style="0" bestFit="1" customWidth="1"/>
  </cols>
  <sheetData>
    <row r="2" spans="2:7" ht="15">
      <c r="B2" s="17" t="s">
        <v>94</v>
      </c>
      <c r="C2" s="17"/>
      <c r="D2" s="17"/>
      <c r="E2" s="17"/>
      <c r="F2" s="17"/>
      <c r="G2" s="17"/>
    </row>
    <row r="3" spans="2:7" ht="15">
      <c r="B3" s="18" t="s">
        <v>204</v>
      </c>
      <c r="C3" s="17"/>
      <c r="D3" s="17"/>
      <c r="E3" s="17"/>
      <c r="F3" s="17"/>
      <c r="G3" s="17"/>
    </row>
    <row r="5" spans="2:10" ht="15">
      <c r="B5" s="20" t="s">
        <v>61</v>
      </c>
      <c r="C5" s="20" t="s">
        <v>4</v>
      </c>
      <c r="D5" s="106" t="s">
        <v>18</v>
      </c>
      <c r="E5" s="106" t="s">
        <v>62</v>
      </c>
      <c r="F5" s="20" t="s">
        <v>13</v>
      </c>
      <c r="G5" s="39" t="s">
        <v>150</v>
      </c>
      <c r="H5" s="20" t="s">
        <v>8</v>
      </c>
      <c r="I5" s="20" t="s">
        <v>63</v>
      </c>
      <c r="J5" s="20" t="s">
        <v>122</v>
      </c>
    </row>
    <row r="6" spans="2:10" s="50" customFormat="1" ht="19.5" customHeight="1">
      <c r="B6" s="46">
        <v>38964</v>
      </c>
      <c r="C6" s="47" t="s">
        <v>56</v>
      </c>
      <c r="D6" s="48"/>
      <c r="E6" s="48"/>
      <c r="F6" s="49">
        <v>12039</v>
      </c>
      <c r="G6" s="49">
        <f>F6*0.075</f>
        <v>902.925</v>
      </c>
      <c r="H6" s="49">
        <f>G6+F6</f>
        <v>12941.925</v>
      </c>
      <c r="I6" s="48" t="s">
        <v>80</v>
      </c>
      <c r="J6" s="48" t="s">
        <v>119</v>
      </c>
    </row>
    <row r="7" spans="2:10" s="50" customFormat="1" ht="19.5" customHeight="1">
      <c r="B7" s="46">
        <v>38964</v>
      </c>
      <c r="C7" s="47" t="s">
        <v>64</v>
      </c>
      <c r="D7" s="48"/>
      <c r="E7" s="48"/>
      <c r="F7" s="49">
        <v>2345</v>
      </c>
      <c r="G7" s="49">
        <f aca="true" t="shared" si="0" ref="G7:G23">F7*0.075</f>
        <v>175.875</v>
      </c>
      <c r="H7" s="49">
        <f aca="true" t="shared" si="1" ref="H7:H23">G7+F7</f>
        <v>2520.875</v>
      </c>
      <c r="I7" s="48" t="s">
        <v>81</v>
      </c>
      <c r="J7" s="48" t="s">
        <v>120</v>
      </c>
    </row>
    <row r="8" spans="2:10" s="50" customFormat="1" ht="19.5" customHeight="1">
      <c r="B8" s="46">
        <v>38964</v>
      </c>
      <c r="C8" s="47" t="s">
        <v>65</v>
      </c>
      <c r="D8" s="48"/>
      <c r="E8" s="48"/>
      <c r="F8" s="49">
        <v>7965</v>
      </c>
      <c r="G8" s="49">
        <f t="shared" si="0"/>
        <v>597.375</v>
      </c>
      <c r="H8" s="49">
        <f t="shared" si="1"/>
        <v>8562.375</v>
      </c>
      <c r="I8" s="48" t="s">
        <v>80</v>
      </c>
      <c r="J8" s="48" t="s">
        <v>119</v>
      </c>
    </row>
    <row r="9" spans="2:10" s="50" customFormat="1" ht="19.5" customHeight="1">
      <c r="B9" s="46">
        <v>38967</v>
      </c>
      <c r="C9" s="48" t="s">
        <v>66</v>
      </c>
      <c r="D9" s="48"/>
      <c r="E9" s="48"/>
      <c r="F9" s="49">
        <v>2347</v>
      </c>
      <c r="G9" s="49">
        <f t="shared" si="0"/>
        <v>176.025</v>
      </c>
      <c r="H9" s="49">
        <f t="shared" si="1"/>
        <v>2523.025</v>
      </c>
      <c r="I9" s="48" t="s">
        <v>82</v>
      </c>
      <c r="J9" s="48" t="s">
        <v>121</v>
      </c>
    </row>
    <row r="10" spans="2:10" s="50" customFormat="1" ht="19.5" customHeight="1">
      <c r="B10" s="46">
        <v>38967</v>
      </c>
      <c r="C10" s="47" t="s">
        <v>67</v>
      </c>
      <c r="D10" s="48"/>
      <c r="E10" s="48"/>
      <c r="F10" s="49">
        <v>8745</v>
      </c>
      <c r="G10" s="49">
        <f t="shared" si="0"/>
        <v>655.875</v>
      </c>
      <c r="H10" s="49">
        <f t="shared" si="1"/>
        <v>9400.875</v>
      </c>
      <c r="I10" s="48" t="s">
        <v>80</v>
      </c>
      <c r="J10" s="48" t="s">
        <v>119</v>
      </c>
    </row>
    <row r="11" spans="2:10" s="50" customFormat="1" ht="19.5" customHeight="1">
      <c r="B11" s="46">
        <v>38968</v>
      </c>
      <c r="C11" s="47" t="s">
        <v>68</v>
      </c>
      <c r="D11" s="48"/>
      <c r="E11" s="48"/>
      <c r="F11" s="49">
        <v>4555</v>
      </c>
      <c r="G11" s="49">
        <f t="shared" si="0"/>
        <v>341.625</v>
      </c>
      <c r="H11" s="49">
        <f t="shared" si="1"/>
        <v>4896.625</v>
      </c>
      <c r="I11" s="48" t="s">
        <v>80</v>
      </c>
      <c r="J11" s="48" t="s">
        <v>121</v>
      </c>
    </row>
    <row r="12" spans="2:10" s="50" customFormat="1" ht="19.5" customHeight="1">
      <c r="B12" s="46">
        <v>38969</v>
      </c>
      <c r="C12" s="48" t="s">
        <v>69</v>
      </c>
      <c r="D12" s="48"/>
      <c r="E12" s="48"/>
      <c r="F12" s="49">
        <v>11357</v>
      </c>
      <c r="G12" s="49">
        <f t="shared" si="0"/>
        <v>851.775</v>
      </c>
      <c r="H12" s="49">
        <f t="shared" si="1"/>
        <v>12208.775</v>
      </c>
      <c r="I12" s="48" t="s">
        <v>80</v>
      </c>
      <c r="J12" s="48" t="s">
        <v>119</v>
      </c>
    </row>
    <row r="13" spans="2:10" s="50" customFormat="1" ht="19.5" customHeight="1">
      <c r="B13" s="46">
        <v>38969</v>
      </c>
      <c r="C13" s="47" t="s">
        <v>70</v>
      </c>
      <c r="D13" s="48"/>
      <c r="E13" s="48"/>
      <c r="F13" s="49">
        <v>1203</v>
      </c>
      <c r="G13" s="49">
        <f t="shared" si="0"/>
        <v>90.225</v>
      </c>
      <c r="H13" s="49">
        <f t="shared" si="1"/>
        <v>1293.225</v>
      </c>
      <c r="I13" s="48" t="s">
        <v>83</v>
      </c>
      <c r="J13" s="48" t="s">
        <v>119</v>
      </c>
    </row>
    <row r="14" spans="2:10" s="50" customFormat="1" ht="19.5" customHeight="1">
      <c r="B14" s="46">
        <v>38972</v>
      </c>
      <c r="C14" s="47" t="s">
        <v>71</v>
      </c>
      <c r="D14" s="48"/>
      <c r="E14" s="48"/>
      <c r="F14" s="49">
        <v>21236</v>
      </c>
      <c r="G14" s="49">
        <f t="shared" si="0"/>
        <v>1592.7</v>
      </c>
      <c r="H14" s="49">
        <f t="shared" si="1"/>
        <v>22828.7</v>
      </c>
      <c r="I14" s="48" t="s">
        <v>80</v>
      </c>
      <c r="J14" s="48" t="s">
        <v>121</v>
      </c>
    </row>
    <row r="15" spans="2:10" s="50" customFormat="1" ht="19.5" customHeight="1">
      <c r="B15" s="46">
        <v>38972</v>
      </c>
      <c r="C15" s="48" t="s">
        <v>72</v>
      </c>
      <c r="D15" s="48"/>
      <c r="E15" s="48"/>
      <c r="F15" s="49">
        <v>1976</v>
      </c>
      <c r="G15" s="49">
        <f t="shared" si="0"/>
        <v>148.2</v>
      </c>
      <c r="H15" s="49">
        <f t="shared" si="1"/>
        <v>2124.2</v>
      </c>
      <c r="I15" s="48" t="s">
        <v>84</v>
      </c>
      <c r="J15" s="48" t="s">
        <v>120</v>
      </c>
    </row>
    <row r="16" spans="2:10" s="50" customFormat="1" ht="19.5" customHeight="1">
      <c r="B16" s="46">
        <v>38980</v>
      </c>
      <c r="C16" s="48" t="s">
        <v>73</v>
      </c>
      <c r="D16" s="48"/>
      <c r="E16" s="48"/>
      <c r="F16" s="49">
        <v>3000</v>
      </c>
      <c r="G16" s="49">
        <f t="shared" si="0"/>
        <v>225</v>
      </c>
      <c r="H16" s="49">
        <f t="shared" si="1"/>
        <v>3225</v>
      </c>
      <c r="I16" s="48" t="s">
        <v>85</v>
      </c>
      <c r="J16" s="48" t="s">
        <v>119</v>
      </c>
    </row>
    <row r="17" spans="2:10" s="50" customFormat="1" ht="19.5" customHeight="1">
      <c r="B17" s="46">
        <v>38981</v>
      </c>
      <c r="C17" s="47" t="s">
        <v>74</v>
      </c>
      <c r="D17" s="48"/>
      <c r="E17" s="48"/>
      <c r="F17" s="49">
        <v>6008</v>
      </c>
      <c r="G17" s="49">
        <f t="shared" si="0"/>
        <v>450.59999999999997</v>
      </c>
      <c r="H17" s="49">
        <f t="shared" si="1"/>
        <v>6458.6</v>
      </c>
      <c r="I17" s="48" t="s">
        <v>80</v>
      </c>
      <c r="J17" s="48" t="s">
        <v>119</v>
      </c>
    </row>
    <row r="18" spans="2:10" s="50" customFormat="1" ht="19.5" customHeight="1">
      <c r="B18" s="46">
        <v>38985</v>
      </c>
      <c r="C18" s="47" t="s">
        <v>75</v>
      </c>
      <c r="D18" s="48"/>
      <c r="E18" s="48"/>
      <c r="F18" s="49">
        <v>2133</v>
      </c>
      <c r="G18" s="49">
        <f t="shared" si="0"/>
        <v>159.975</v>
      </c>
      <c r="H18" s="49">
        <f t="shared" si="1"/>
        <v>2292.975</v>
      </c>
      <c r="I18" s="48" t="s">
        <v>86</v>
      </c>
      <c r="J18" s="48" t="s">
        <v>120</v>
      </c>
    </row>
    <row r="19" spans="2:10" s="50" customFormat="1" ht="19.5" customHeight="1">
      <c r="B19" s="46">
        <v>38986</v>
      </c>
      <c r="C19" s="48" t="s">
        <v>76</v>
      </c>
      <c r="D19" s="48"/>
      <c r="E19" s="48"/>
      <c r="F19" s="49">
        <v>4300</v>
      </c>
      <c r="G19" s="49">
        <f t="shared" si="0"/>
        <v>322.5</v>
      </c>
      <c r="H19" s="49">
        <f t="shared" si="1"/>
        <v>4622.5</v>
      </c>
      <c r="I19" s="48" t="s">
        <v>80</v>
      </c>
      <c r="J19" s="48" t="s">
        <v>119</v>
      </c>
    </row>
    <row r="20" spans="2:10" s="50" customFormat="1" ht="19.5" customHeight="1">
      <c r="B20" s="46">
        <v>38987</v>
      </c>
      <c r="C20" s="47" t="s">
        <v>57</v>
      </c>
      <c r="D20" s="48"/>
      <c r="E20" s="48"/>
      <c r="F20" s="49">
        <v>750</v>
      </c>
      <c r="G20" s="49">
        <f t="shared" si="0"/>
        <v>56.25</v>
      </c>
      <c r="H20" s="49">
        <f t="shared" si="1"/>
        <v>806.25</v>
      </c>
      <c r="I20" s="48" t="s">
        <v>87</v>
      </c>
      <c r="J20" s="48" t="s">
        <v>120</v>
      </c>
    </row>
    <row r="21" spans="2:11" s="50" customFormat="1" ht="19.5" customHeight="1">
      <c r="B21" s="46">
        <v>38988</v>
      </c>
      <c r="C21" s="47" t="s">
        <v>77</v>
      </c>
      <c r="D21" s="48"/>
      <c r="E21" s="48"/>
      <c r="F21" s="49">
        <v>1200</v>
      </c>
      <c r="G21" s="49">
        <f t="shared" si="0"/>
        <v>90</v>
      </c>
      <c r="H21" s="49">
        <f t="shared" si="1"/>
        <v>1290</v>
      </c>
      <c r="I21" s="48" t="s">
        <v>88</v>
      </c>
      <c r="J21" s="48" t="s">
        <v>121</v>
      </c>
      <c r="K21" s="107"/>
    </row>
    <row r="22" spans="2:10" s="50" customFormat="1" ht="19.5" customHeight="1">
      <c r="B22" s="46">
        <v>38989</v>
      </c>
      <c r="C22" s="47" t="s">
        <v>89</v>
      </c>
      <c r="D22" s="48"/>
      <c r="E22" s="48"/>
      <c r="F22" s="49">
        <v>2500</v>
      </c>
      <c r="G22" s="49">
        <f t="shared" si="0"/>
        <v>187.5</v>
      </c>
      <c r="H22" s="49">
        <f t="shared" si="1"/>
        <v>2687.5</v>
      </c>
      <c r="I22" s="48" t="s">
        <v>90</v>
      </c>
      <c r="J22" s="48" t="s">
        <v>119</v>
      </c>
    </row>
    <row r="23" spans="2:10" s="50" customFormat="1" ht="19.5" customHeight="1">
      <c r="B23" s="46">
        <v>38989</v>
      </c>
      <c r="C23" s="48" t="s">
        <v>91</v>
      </c>
      <c r="D23" s="48"/>
      <c r="E23" s="48"/>
      <c r="F23" s="49">
        <v>6500</v>
      </c>
      <c r="G23" s="49">
        <f t="shared" si="0"/>
        <v>487.5</v>
      </c>
      <c r="H23" s="49">
        <f t="shared" si="1"/>
        <v>6987.5</v>
      </c>
      <c r="I23" s="48" t="s">
        <v>92</v>
      </c>
      <c r="J23" s="48" t="s">
        <v>120</v>
      </c>
    </row>
    <row r="24" spans="2:10" s="50" customFormat="1" ht="15">
      <c r="B24" s="48"/>
      <c r="C24" s="48"/>
      <c r="D24" s="48"/>
      <c r="E24" s="48"/>
      <c r="F24" s="48"/>
      <c r="G24" s="48"/>
      <c r="H24" s="48"/>
      <c r="I24" s="48"/>
      <c r="J24" s="48"/>
    </row>
    <row r="25" spans="2:10" s="42" customFormat="1" ht="15">
      <c r="B25" s="51" t="s">
        <v>8</v>
      </c>
      <c r="C25" s="51"/>
      <c r="D25" s="51"/>
      <c r="E25" s="51"/>
      <c r="F25" s="52">
        <f>SUM(F6:F24)</f>
        <v>100159</v>
      </c>
      <c r="G25" s="52">
        <f>SUM(G6:G24)</f>
        <v>7511.925</v>
      </c>
      <c r="H25" s="52">
        <f>SUM(H6:H24)</f>
        <v>107670.925</v>
      </c>
      <c r="I25" s="51"/>
      <c r="J25" s="89"/>
    </row>
    <row r="26" spans="2:3" ht="15">
      <c r="B26" s="16" t="s">
        <v>10</v>
      </c>
      <c r="C26" s="43" t="s">
        <v>185</v>
      </c>
    </row>
    <row r="27" ht="15">
      <c r="B27" s="16" t="s">
        <v>11</v>
      </c>
    </row>
    <row r="28" ht="13.5" thickBot="1"/>
    <row r="29" spans="2:5" ht="12.75">
      <c r="B29" s="99" t="s">
        <v>143</v>
      </c>
      <c r="C29" s="100" t="s">
        <v>144</v>
      </c>
      <c r="D29" s="100"/>
      <c r="E29" s="32"/>
    </row>
    <row r="30" spans="2:5" ht="12.75">
      <c r="B30" s="101"/>
      <c r="C30" s="102" t="s">
        <v>145</v>
      </c>
      <c r="D30" s="102"/>
      <c r="E30" s="35"/>
    </row>
    <row r="31" spans="2:5" ht="13.5" thickBot="1">
      <c r="B31" s="103"/>
      <c r="C31" s="104" t="s">
        <v>146</v>
      </c>
      <c r="D31" s="104"/>
      <c r="E31" s="38"/>
    </row>
  </sheetData>
  <sheetProtection/>
  <printOptions/>
  <pageMargins left="0.75" right="0.75" top="1" bottom="1" header="0.5" footer="0.5"/>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Taxpayer Audit &amp; Assessment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taad</dc:creator>
  <cp:keywords/>
  <dc:description/>
  <cp:lastModifiedBy>VAT Registration</cp:lastModifiedBy>
  <cp:lastPrinted>2015-02-05T11:54:23Z</cp:lastPrinted>
  <dcterms:created xsi:type="dcterms:W3CDTF">2005-12-05T04:36:36Z</dcterms:created>
  <dcterms:modified xsi:type="dcterms:W3CDTF">2015-02-27T21:16:55Z</dcterms:modified>
  <cp:category/>
  <cp:version/>
  <cp:contentType/>
  <cp:contentStatus/>
</cp:coreProperties>
</file>